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2"/>
  </bookViews>
  <sheets>
    <sheet name="kat_dlouhá" sheetId="1" r:id="rId1"/>
    <sheet name="celkově_dlouhá (2)" sheetId="2" state="hidden" r:id="rId2"/>
    <sheet name="celkově_dlouhá" sheetId="3" r:id="rId3"/>
    <sheet name="celkově_hobby" sheetId="4" r:id="rId4"/>
    <sheet name="kat_hobby" sheetId="5" r:id="rId5"/>
    <sheet name="plaván_dlouháí" sheetId="6" r:id="rId6"/>
    <sheet name="kolo_dlouhá" sheetId="7" r:id="rId7"/>
    <sheet name="běh_dlouhá" sheetId="8" r:id="rId8"/>
    <sheet name="kolo" sheetId="9" state="hidden" r:id="rId9"/>
    <sheet name="běh" sheetId="10" state="hidden" r:id="rId10"/>
  </sheets>
  <definedNames>
    <definedName name="HTML_CodePage" hidden="1">1250</definedName>
    <definedName name="HTML_Control" localSheetId="9" hidden="1">{"'List1'!$A$1:$E$59"}</definedName>
    <definedName name="HTML_Control" localSheetId="7" hidden="1">{"'List1'!$A$1:$E$59"}</definedName>
    <definedName name="HTML_Control" localSheetId="2" hidden="1">{"'List1'!$A$1:$E$59"}</definedName>
    <definedName name="HTML_Control" localSheetId="1" hidden="1">{"'List1'!$A$1:$E$59"}</definedName>
    <definedName name="HTML_Control" localSheetId="3" hidden="1">{"'List1'!$A$1:$E$59"}</definedName>
    <definedName name="HTML_Control" localSheetId="0" hidden="1">{"'List1'!$A$1:$E$59"}</definedName>
    <definedName name="HTML_Control" localSheetId="4" hidden="1">{"'List1'!$A$1:$E$59"}</definedName>
    <definedName name="HTML_Control" localSheetId="8" hidden="1">{"'List1'!$A$1:$E$59"}</definedName>
    <definedName name="HTML_Control" localSheetId="6" hidden="1">{"'List1'!$A$1:$E$59"}</definedName>
    <definedName name="HTML_Control" localSheetId="5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<sst xmlns="http://schemas.openxmlformats.org/spreadsheetml/2006/main" count="865" uniqueCount="201">
  <si>
    <t>VÝSLEDKOVÁ  LISTINA</t>
  </si>
  <si>
    <t>Plavání</t>
  </si>
  <si>
    <t>Kolo</t>
  </si>
  <si>
    <t>Běh</t>
  </si>
  <si>
    <t>Celkem</t>
  </si>
  <si>
    <t>Cyklodrak Stříbro</t>
  </si>
  <si>
    <t>&lt;TR&gt;&lt;TH&gt;Start. č.&lt;TH&gt;Pořadí&lt;TH&gt;Ročník&lt;TH&gt;Jméno&lt;TH&gt;Oddíl&lt;TH&gt;Plavání&lt;TH&gt;Kolo&lt;TH&gt;Běh&lt;TH&gt;Celkem</t>
  </si>
  <si>
    <t>&lt;TR&gt;&lt;TD COLSPAN=9&gt;&lt;B&gt;&lt;I&gt;&amp;nbsp;&lt;/I&gt;&lt;/B&gt;</t>
  </si>
  <si>
    <t>&lt;Table border=0 width=800 CELLSPACING=1 CELLPADDING=1&gt;</t>
  </si>
  <si>
    <t>&lt;col align=center&gt;&lt;col align=right&gt;&lt;col align=center&gt;&lt;col&gt;&lt;col&gt;&lt;col align=center&gt;&lt;col align=center&gt;&lt;col align=center&gt;&lt;col align=center&gt;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</si>
  <si>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</si>
  <si>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</si>
  <si>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</si>
  <si>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</si>
  <si>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Leško Jiří</t>
  </si>
  <si>
    <t>Kučík Štefan</t>
  </si>
  <si>
    <t>Volena Radek</t>
  </si>
  <si>
    <t>Kotek Silvestr</t>
  </si>
  <si>
    <t>Engineering</t>
  </si>
  <si>
    <t>Weissar Petr</t>
  </si>
  <si>
    <t>Karlíčková Martina</t>
  </si>
  <si>
    <r>
      <t>&lt;TITLE&gt;Výsledky Výrovského Triatlonu 200</t>
    </r>
    <r>
      <rPr>
        <sz val="10"/>
        <color indexed="10"/>
        <rFont val="Arial"/>
        <family val="2"/>
      </rPr>
      <t>8</t>
    </r>
    <r>
      <rPr>
        <sz val="10"/>
        <rFont val="Arial"/>
        <family val="2"/>
      </rPr>
      <t>&lt;/TITLE&gt;&lt;/HEAD&gt;</t>
    </r>
  </si>
  <si>
    <r>
      <t xml:space="preserve">&lt;TR&gt;&lt;TD COLSPAN=9&gt;&lt;h2&gt;&lt;B&gt;&lt;U&gt;Výsledková listina </t>
    </r>
    <r>
      <rPr>
        <sz val="10"/>
        <color indexed="10"/>
        <rFont val="Arial"/>
        <family val="2"/>
      </rPr>
      <t>10</t>
    </r>
    <r>
      <rPr>
        <sz val="10"/>
        <rFont val="Arial"/>
        <family val="2"/>
      </rPr>
      <t>. ročníku Výrovského triatlonu&lt;/I&gt;&lt;/B&gt;&lt;/h2&gt;</t>
    </r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</si>
  <si>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</si>
  <si>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</si>
  <si>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</si>
  <si>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</si>
  <si>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</si>
  <si>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</si>
  <si>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</si>
  <si>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Pilsenman</t>
  </si>
  <si>
    <t>TTK Slavia Plzeň</t>
  </si>
  <si>
    <t>Trávníček Jiří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</si>
  <si>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</si>
  <si>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</si>
  <si>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</si>
  <si>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</si>
  <si>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</si>
  <si>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</si>
  <si>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</si>
  <si>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</si>
  <si>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</si>
  <si>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</si>
  <si>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</si>
  <si>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</si>
  <si>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</si>
  <si>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</si>
  <si>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</si>
  <si>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</si>
  <si>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</si>
  <si>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</si>
  <si>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</si>
  <si>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</si>
  <si>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</si>
  <si>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</si>
  <si>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</si>
  <si>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</si>
  <si>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</si>
  <si>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MUŽI A (17-29 let)</t>
  </si>
  <si>
    <t>MUŽI B (30-39 let)</t>
  </si>
  <si>
    <t>VETERÁNI A (40-49 let)</t>
  </si>
  <si>
    <t>VETERÁNI B (50-59 let)</t>
  </si>
  <si>
    <t>VETERÁNI C (60 a více let)</t>
  </si>
  <si>
    <t>Stahl Jaroslav</t>
  </si>
  <si>
    <t>Kladruby</t>
  </si>
  <si>
    <t>Výrovský triatlon - 13. ročník</t>
  </si>
  <si>
    <t>Výrov 30.06.2012</t>
  </si>
  <si>
    <t>Organizátor: Sdružení vytrvalců Stříbro, Cyklodrak Stříbro</t>
  </si>
  <si>
    <t>Šneberger Jan</t>
  </si>
  <si>
    <t>Falcon Rokycany</t>
  </si>
  <si>
    <t>Šmolík  Jaroslav</t>
  </si>
  <si>
    <t>Mikulovský Aleš</t>
  </si>
  <si>
    <t>Bukovjan Petr</t>
  </si>
  <si>
    <t>Suda Josef</t>
  </si>
  <si>
    <t>SK Přimda</t>
  </si>
  <si>
    <t>Stach Ladislav</t>
  </si>
  <si>
    <t>Stříbro</t>
  </si>
  <si>
    <t>Minařík Petr</t>
  </si>
  <si>
    <t>Rokycany</t>
  </si>
  <si>
    <t>Zeman Martin</t>
  </si>
  <si>
    <t>Kulturistika Stříbro</t>
  </si>
  <si>
    <t>Holčík Jan</t>
  </si>
  <si>
    <t>Bíba Jan</t>
  </si>
  <si>
    <t>Chuchlík Miroslav</t>
  </si>
  <si>
    <t>Plzeň</t>
  </si>
  <si>
    <t>Kovář Vladimír</t>
  </si>
  <si>
    <t>KČT AŠ</t>
  </si>
  <si>
    <t>Budek Milan</t>
  </si>
  <si>
    <t>Škarda Zdeněk</t>
  </si>
  <si>
    <t>David Ivan</t>
  </si>
  <si>
    <t>Ungr Milan</t>
  </si>
  <si>
    <t>Procházka Jiří</t>
  </si>
  <si>
    <t>Vlasák Jaroslav</t>
  </si>
  <si>
    <t>Matějka Miloš</t>
  </si>
  <si>
    <t>Čeček Jiří</t>
  </si>
  <si>
    <t>Ganaj Karel</t>
  </si>
  <si>
    <t>Švábinová Šárka</t>
  </si>
  <si>
    <t>Turnov</t>
  </si>
  <si>
    <t>Svěráková Dáša</t>
  </si>
  <si>
    <t>Cyklotrening</t>
  </si>
  <si>
    <t>Brantlová Jana</t>
  </si>
  <si>
    <t>Mílaři Domažlice</t>
  </si>
  <si>
    <t>Sborníková Veronika</t>
  </si>
  <si>
    <t>Slavia Plzeň</t>
  </si>
  <si>
    <t>Laudová Lenka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</si>
  <si>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</si>
  <si>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</si>
  <si>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</si>
  <si>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</si>
  <si>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</si>
  <si>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</si>
  <si>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</si>
  <si>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</si>
  <si>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</si>
  <si>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Počasí: Jasno, extrémní teploty kolem 30 st.</t>
  </si>
  <si>
    <t>Squash Stříbro</t>
  </si>
  <si>
    <t>DNF</t>
  </si>
  <si>
    <t>CELKOVÉ POŘADÍ PLAVÁNÍ</t>
  </si>
  <si>
    <t>CELKOVÉ POŘADÍ KOLO</t>
  </si>
  <si>
    <t>CELKOVÉ POŘADÍ BĚH</t>
  </si>
  <si>
    <t>600 m plavání, 33 km kolo MTB, 9,5 km běh</t>
  </si>
  <si>
    <t>34.</t>
  </si>
  <si>
    <t>ztráta</t>
  </si>
  <si>
    <t>Výrovský triatlon - 14. ročník</t>
  </si>
  <si>
    <t>Výrov 29.06.2013</t>
  </si>
  <si>
    <t>SV Stříbro</t>
  </si>
  <si>
    <t>300 m plavání, 22 km kolo MTB, 5 km běh</t>
  </si>
  <si>
    <t>po kole</t>
  </si>
  <si>
    <t>po běhu</t>
  </si>
  <si>
    <t>Chuchlík Miloslav</t>
  </si>
  <si>
    <t>Barnáš Vladimír</t>
  </si>
  <si>
    <t>Kronika Jan</t>
  </si>
  <si>
    <t>TJ Slavia Karlovy Vary</t>
  </si>
  <si>
    <t>Smolík Martin</t>
  </si>
  <si>
    <t>Majer Jan</t>
  </si>
  <si>
    <t>TTK Slavia VŠ Plzeň</t>
  </si>
  <si>
    <t>Procházka Zdeněk</t>
  </si>
  <si>
    <t>ACES TEAM KV</t>
  </si>
  <si>
    <t>Janoušek Jakub</t>
  </si>
  <si>
    <t>Hrabě Pavel</t>
  </si>
  <si>
    <t>Petřina Jan</t>
  </si>
  <si>
    <t>Sláma Jan</t>
  </si>
  <si>
    <t>Baník Stříbro</t>
  </si>
  <si>
    <t>Fair Libor</t>
  </si>
  <si>
    <t>TT sport Stupno</t>
  </si>
  <si>
    <t>Kyncl Vojtěch</t>
  </si>
  <si>
    <t>Hlinsko</t>
  </si>
  <si>
    <t>Śneberger Jan</t>
  </si>
  <si>
    <t>Halva Petr</t>
  </si>
  <si>
    <t>Böhm Karel</t>
  </si>
  <si>
    <t>Kubíčková Blanka</t>
  </si>
  <si>
    <t>Fanklub Jana Kubíčka</t>
  </si>
  <si>
    <t>Lutzbauer Karel</t>
  </si>
  <si>
    <t>SK Bublava KV</t>
  </si>
  <si>
    <t>Turner Martin</t>
  </si>
  <si>
    <t>Pernolec</t>
  </si>
  <si>
    <t>Chuchlík jiří</t>
  </si>
  <si>
    <t>Plzen</t>
  </si>
  <si>
    <t>Audesová Romana</t>
  </si>
  <si>
    <t>Tyrner Daniel</t>
  </si>
  <si>
    <t>Janoušková Martina</t>
  </si>
  <si>
    <t>LK Škoda Plzeň</t>
  </si>
  <si>
    <t>Balý Vladimír</t>
  </si>
  <si>
    <t>BIKE TEAM Trnová</t>
  </si>
  <si>
    <t>Štěpáník Petr</t>
  </si>
  <si>
    <t>Plzeňský plavec</t>
  </si>
  <si>
    <t>Beran Lukáš</t>
  </si>
  <si>
    <t>Bery team</t>
  </si>
  <si>
    <t>Audes Marek</t>
  </si>
  <si>
    <t>IBIS Hotel Plzeń</t>
  </si>
  <si>
    <t>Varga Michal</t>
  </si>
  <si>
    <t>Brod u Stříbra</t>
  </si>
  <si>
    <t>Liška Martin</t>
  </si>
  <si>
    <t>Tlučná</t>
  </si>
  <si>
    <t>Kadlecová Zuzana</t>
  </si>
  <si>
    <t>USK Outdoor Plzeń</t>
  </si>
  <si>
    <t>Šrámek Stanislav</t>
  </si>
  <si>
    <t>AVL Stříbro</t>
  </si>
  <si>
    <t>Lukáš David</t>
  </si>
  <si>
    <t>Tošner Michal</t>
  </si>
  <si>
    <t>LK Slovan KV</t>
  </si>
  <si>
    <t>Bajerová Michaela</t>
  </si>
  <si>
    <t>Křelovec Jan</t>
  </si>
  <si>
    <t>Vrtule Láz</t>
  </si>
  <si>
    <t>Pleško Lukáš</t>
  </si>
  <si>
    <t>Mumraj Sedlice</t>
  </si>
  <si>
    <t>Hort Pavel</t>
  </si>
  <si>
    <t>Letmá Betonáž</t>
  </si>
  <si>
    <t>Pivnička Marek</t>
  </si>
  <si>
    <t>Borecká Kateřina</t>
  </si>
  <si>
    <t>Valtr Matěj</t>
  </si>
  <si>
    <t>TRIVA Praha</t>
  </si>
  <si>
    <t>Unger Milan</t>
  </si>
  <si>
    <t>Śůcha Václav</t>
  </si>
  <si>
    <t>Jungmann Petr</t>
  </si>
  <si>
    <t>DF</t>
  </si>
  <si>
    <t>Počasí: zataženo, teploty kolem 15 st., mírné přeháňky</t>
  </si>
  <si>
    <t xml:space="preserve">MUŽI </t>
  </si>
  <si>
    <t xml:space="preserve">ŽENY </t>
  </si>
  <si>
    <t>ŽENY</t>
  </si>
  <si>
    <t>Počasí: zataženo, teplota kolem 15 st., mírné přeháňky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</si>
</sst>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30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21" fontId="20" fillId="0" borderId="0" xfId="0" applyNumberFormat="1" applyFont="1" applyAlignment="1">
      <alignment horizontal="center" vertical="center"/>
    </xf>
    <xf numFmtId="21" fontId="2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shrinkToFi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zoomScale="125" zoomScaleNormal="125" workbookViewId="0" topLeftCell="A19">
      <selection activeCell="AK14" sqref="AK14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2" width="23.625" style="2" hidden="1" customWidth="1"/>
    <col min="13" max="23" width="4.50390625" style="1" hidden="1" customWidth="1"/>
    <col min="24" max="25" width="11.00390625" style="1" hidden="1" customWidth="1"/>
    <col min="26" max="31" width="9.375" style="1" hidden="1" customWidth="1"/>
    <col min="32" max="32" width="9.875" style="1" hidden="1" customWidth="1"/>
    <col min="33" max="34" width="9.375" style="1" hidden="1" customWidth="1"/>
    <col min="35" max="16384" width="9.375" style="1" customWidth="1"/>
  </cols>
  <sheetData>
    <row r="1" ht="12.75" hidden="1">
      <c r="L1" s="2" t="s">
        <v>10</v>
      </c>
    </row>
    <row r="2" ht="12.75" hidden="1">
      <c r="L2" s="2" t="s">
        <v>11</v>
      </c>
    </row>
    <row r="3" ht="12.75" hidden="1">
      <c r="L3" s="2" t="s">
        <v>12</v>
      </c>
    </row>
    <row r="4" ht="12.75" hidden="1">
      <c r="L4" s="2" t="s">
        <v>21</v>
      </c>
    </row>
    <row r="5" ht="12.75" hidden="1">
      <c r="L5" s="2" t="s">
        <v>13</v>
      </c>
    </row>
    <row r="6" ht="12.75" hidden="1">
      <c r="L6" s="2" t="s">
        <v>8</v>
      </c>
    </row>
    <row r="7" spans="1:12" ht="30" customHeight="1" thickBo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" t="s">
        <v>9</v>
      </c>
    </row>
    <row r="8" spans="1:12" s="3" customFormat="1" ht="24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" t="s">
        <v>22</v>
      </c>
    </row>
    <row r="9" spans="1:12" ht="24" customHeight="1">
      <c r="A9" s="20" t="s">
        <v>124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 t="str">
        <f>"&lt;TR&gt;&lt;TD COLSPAN=9&gt;"&amp;A9</f>
        <v>&lt;TR&gt;&lt;TD COLSPAN=9&gt;Výrov 29.06.2013</v>
      </c>
    </row>
    <row r="10" spans="1:12" ht="24" customHeight="1">
      <c r="A10" s="21" t="s">
        <v>120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" t="str">
        <f>"&lt;TR&gt;&lt;TD COLSPAN=9&gt;&lt;B&gt;&lt;I&gt;"&amp;A10&amp;"&lt;/I&gt;&lt;/B&gt;"</f>
        <v>&lt;TR&gt;&lt;TD COLSPAN=9&gt;&lt;B&gt;&lt;I&gt;600 m plavání, 33 km kolo MTB, 9,5 km běh&lt;/I&gt;&lt;/B&gt;</v>
      </c>
    </row>
    <row r="11" spans="1:12" ht="24" customHeight="1">
      <c r="A11" s="17" t="s">
        <v>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" t="str">
        <f>"&lt;TR&gt;&lt;TD COLSPAN=9&gt;&lt;I&gt;"&amp;A11&amp;"&lt;/I&gt;"</f>
        <v>&lt;TR&gt;&lt;TD COLSPAN=9&gt;&lt;I&gt;Organizátor: Sdružení vytrvalců Stříbro, Cyklodrak Stříbro&lt;/I&gt;</v>
      </c>
    </row>
    <row r="12" spans="1:12" s="14" customFormat="1" ht="24" customHeight="1">
      <c r="A12" s="22" t="s">
        <v>200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5"/>
    </row>
    <row r="13" spans="1:12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  <c r="L13" s="2" t="s">
        <v>7</v>
      </c>
    </row>
    <row r="14" spans="1:34" ht="15.75">
      <c r="A14" s="16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" t="str">
        <f>"&lt;TR&gt;&lt;TD COLSPAN=9&gt;&lt;FONT SIZE=+1&gt;&lt;B&gt;&lt;BR&gt;"&amp;A14&amp;"&lt;/B&gt;&lt;/FONT&gt;"</f>
        <v>&lt;TR&gt;&lt;TD COLSPAN=9&gt;&lt;FONT SIZE=+1&gt;&lt;B&gt;&lt;BR&gt;MUŽI A (17-29 let)&lt;/B&gt;&lt;/FONT&gt;</v>
      </c>
      <c r="O14" s="1">
        <v>1</v>
      </c>
      <c r="X14" s="6">
        <f>TIME(U14,V14,W14)</f>
        <v>0</v>
      </c>
      <c r="Y14" s="6">
        <f>+X14-K14</f>
        <v>0</v>
      </c>
      <c r="AB14" s="1">
        <v>9</v>
      </c>
      <c r="AC14" s="1">
        <v>1</v>
      </c>
      <c r="AD14" s="1">
        <v>38</v>
      </c>
      <c r="AE14" s="1">
        <v>30</v>
      </c>
      <c r="AF14" s="6">
        <f>TIME(AC14,AD14,AE14)</f>
        <v>0.06840277777777777</v>
      </c>
      <c r="AG14" s="6">
        <f>VLOOKUP(AB14,A:F,6,0)</f>
        <v>0.005532407407407407</v>
      </c>
      <c r="AH14" s="7">
        <f>+AF14-AG14</f>
        <v>0.06287037037037037</v>
      </c>
    </row>
    <row r="15" spans="1:34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/>
      <c r="H15" s="13" t="s">
        <v>2</v>
      </c>
      <c r="I15" s="13"/>
      <c r="J15" s="13" t="s">
        <v>3</v>
      </c>
      <c r="K15" s="13" t="s">
        <v>4</v>
      </c>
      <c r="L15" s="2" t="s">
        <v>6</v>
      </c>
      <c r="O15" s="1">
        <v>1</v>
      </c>
      <c r="X15" s="6">
        <f>TIME(U15,V15,W15)</f>
        <v>0</v>
      </c>
      <c r="Y15" s="6" t="e">
        <f>+X15-K15</f>
        <v>#VALUE!</v>
      </c>
      <c r="AB15" s="1">
        <v>10</v>
      </c>
      <c r="AC15" s="1">
        <v>1</v>
      </c>
      <c r="AD15" s="1">
        <v>38</v>
      </c>
      <c r="AE15" s="1">
        <v>45</v>
      </c>
      <c r="AF15" s="6">
        <f>TIME(AC15,AD15,AE15)</f>
        <v>0.0685763888888889</v>
      </c>
      <c r="AG15" s="6">
        <f>VLOOKUP(AB15,A:F,6,0)</f>
        <v>0.007453703703703703</v>
      </c>
      <c r="AH15" s="7">
        <f>+AF15-AG15</f>
        <v>0.06112268518518519</v>
      </c>
    </row>
    <row r="16" spans="1:35" ht="12.75">
      <c r="A16" s="9">
        <v>2</v>
      </c>
      <c r="B16" s="9" t="s">
        <v>34</v>
      </c>
      <c r="C16" s="1" t="s">
        <v>138</v>
      </c>
      <c r="D16" s="9">
        <v>1991</v>
      </c>
      <c r="E16" s="1" t="s">
        <v>135</v>
      </c>
      <c r="F16" s="6">
        <v>0.00431712962962963</v>
      </c>
      <c r="G16" s="6">
        <v>0.053159722222222226</v>
      </c>
      <c r="H16" s="6">
        <f aca="true" t="shared" si="0" ref="H16:H22">G16-F16</f>
        <v>0.0488425925925926</v>
      </c>
      <c r="I16" s="6">
        <v>0.07788194444444445</v>
      </c>
      <c r="J16" s="6">
        <f aca="true" t="shared" si="1" ref="J16:J22">I16-H16-F16</f>
        <v>0.024722222222222222</v>
      </c>
      <c r="K16" s="6">
        <f aca="true" t="shared" si="2" ref="K16:K22">F16+H16+J16</f>
        <v>0.07788194444444445</v>
      </c>
      <c r="AI16" s="6"/>
    </row>
    <row r="17" spans="1:35" ht="12.75">
      <c r="A17" s="9">
        <v>9</v>
      </c>
      <c r="B17" s="9" t="s">
        <v>35</v>
      </c>
      <c r="C17" s="1" t="s">
        <v>131</v>
      </c>
      <c r="D17" s="9">
        <v>1992</v>
      </c>
      <c r="E17" s="1" t="s">
        <v>132</v>
      </c>
      <c r="F17" s="6">
        <v>0.005532407407407407</v>
      </c>
      <c r="G17" s="6">
        <v>0.05311342592592593</v>
      </c>
      <c r="H17" s="6">
        <f t="shared" si="0"/>
        <v>0.04758101851851852</v>
      </c>
      <c r="I17" s="6">
        <v>0.0857986111111111</v>
      </c>
      <c r="J17" s="6">
        <f t="shared" si="1"/>
        <v>0.03268518518518517</v>
      </c>
      <c r="K17" s="6">
        <f t="shared" si="2"/>
        <v>0.0857986111111111</v>
      </c>
      <c r="AI17" s="6"/>
    </row>
    <row r="18" spans="1:35" ht="12.75">
      <c r="A18" s="9">
        <v>22</v>
      </c>
      <c r="B18" s="9" t="s">
        <v>36</v>
      </c>
      <c r="C18" s="1" t="s">
        <v>147</v>
      </c>
      <c r="D18" s="9">
        <v>1985</v>
      </c>
      <c r="E18" s="1" t="s">
        <v>135</v>
      </c>
      <c r="F18" s="6">
        <v>0.005011574074074074</v>
      </c>
      <c r="G18" s="6">
        <v>0.055405092592592596</v>
      </c>
      <c r="H18" s="6">
        <f t="shared" si="0"/>
        <v>0.050393518518518525</v>
      </c>
      <c r="I18" s="6">
        <v>0.08591435185185185</v>
      </c>
      <c r="J18" s="6">
        <f t="shared" si="1"/>
        <v>0.030509259259259253</v>
      </c>
      <c r="K18" s="6">
        <f t="shared" si="2"/>
        <v>0.08591435185185185</v>
      </c>
      <c r="AI18" s="6"/>
    </row>
    <row r="19" spans="1:35" ht="12.75">
      <c r="A19" s="9">
        <v>5</v>
      </c>
      <c r="B19" s="9" t="s">
        <v>37</v>
      </c>
      <c r="C19" s="1" t="s">
        <v>134</v>
      </c>
      <c r="D19" s="9">
        <v>1994</v>
      </c>
      <c r="E19" s="1" t="s">
        <v>135</v>
      </c>
      <c r="F19" s="6">
        <v>0.004884259259259259</v>
      </c>
      <c r="G19" s="6">
        <v>0.05310185185185185</v>
      </c>
      <c r="H19" s="6">
        <f t="shared" si="0"/>
        <v>0.04821759259259259</v>
      </c>
      <c r="I19" s="6">
        <v>0.08668981481481482</v>
      </c>
      <c r="J19" s="6">
        <f t="shared" si="1"/>
        <v>0.033587962962962965</v>
      </c>
      <c r="K19" s="6">
        <f t="shared" si="2"/>
        <v>0.08668981481481482</v>
      </c>
      <c r="AI19" s="6"/>
    </row>
    <row r="20" spans="1:35" ht="12.75">
      <c r="A20" s="9">
        <v>28</v>
      </c>
      <c r="B20" s="9" t="s">
        <v>38</v>
      </c>
      <c r="C20" s="1" t="s">
        <v>188</v>
      </c>
      <c r="D20" s="9">
        <v>1985</v>
      </c>
      <c r="E20" s="1" t="s">
        <v>187</v>
      </c>
      <c r="F20" s="6">
        <v>0.0075</v>
      </c>
      <c r="G20" s="6">
        <v>0.06118055555555555</v>
      </c>
      <c r="H20" s="6">
        <f t="shared" si="0"/>
        <v>0.05368055555555555</v>
      </c>
      <c r="I20" s="6">
        <v>0.09469907407407407</v>
      </c>
      <c r="J20" s="6">
        <f t="shared" si="1"/>
        <v>0.033518518518518524</v>
      </c>
      <c r="K20" s="6">
        <f t="shared" si="2"/>
        <v>0.09469907407407407</v>
      </c>
      <c r="AI20" s="6"/>
    </row>
    <row r="21" spans="1:35" ht="12.75">
      <c r="A21" s="9">
        <v>12</v>
      </c>
      <c r="B21" s="9" t="s">
        <v>39</v>
      </c>
      <c r="C21" s="1" t="s">
        <v>71</v>
      </c>
      <c r="D21" s="9">
        <v>1986</v>
      </c>
      <c r="F21" s="6">
        <v>0.007905092592592592</v>
      </c>
      <c r="G21" s="6">
        <v>0.06432870370370371</v>
      </c>
      <c r="H21" s="6">
        <f t="shared" si="0"/>
        <v>0.05642361111111112</v>
      </c>
      <c r="I21" s="6">
        <v>0.09796296296296296</v>
      </c>
      <c r="J21" s="6">
        <f t="shared" si="1"/>
        <v>0.03363425925925925</v>
      </c>
      <c r="K21" s="6">
        <f t="shared" si="2"/>
        <v>0.09796296296296296</v>
      </c>
      <c r="AI21" s="6"/>
    </row>
    <row r="22" spans="1:35" ht="12.75">
      <c r="A22" s="9">
        <v>14</v>
      </c>
      <c r="B22" s="9" t="s">
        <v>40</v>
      </c>
      <c r="C22" s="1" t="s">
        <v>140</v>
      </c>
      <c r="D22" s="9">
        <v>1985</v>
      </c>
      <c r="F22" s="6">
        <v>0.0071643518518518514</v>
      </c>
      <c r="G22" s="6">
        <v>0.06622685185185186</v>
      </c>
      <c r="H22" s="6">
        <f t="shared" si="0"/>
        <v>0.059062500000000004</v>
      </c>
      <c r="I22" s="6">
        <v>0.10112268518518519</v>
      </c>
      <c r="J22" s="6">
        <f t="shared" si="1"/>
        <v>0.034895833333333334</v>
      </c>
      <c r="K22" s="6">
        <f t="shared" si="2"/>
        <v>0.10112268518518519</v>
      </c>
      <c r="AI22" s="6"/>
    </row>
    <row r="23" spans="1:11" ht="15" customHeight="1">
      <c r="A23" s="9"/>
      <c r="K23" s="6"/>
    </row>
    <row r="24" spans="1:11" ht="15.75">
      <c r="A24" s="16" t="s">
        <v>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0" t="s">
        <v>23</v>
      </c>
      <c r="B25" s="11" t="s">
        <v>24</v>
      </c>
      <c r="C25" s="10" t="s">
        <v>26</v>
      </c>
      <c r="D25" s="12" t="s">
        <v>25</v>
      </c>
      <c r="E25" s="10" t="s">
        <v>27</v>
      </c>
      <c r="F25" s="13" t="s">
        <v>1</v>
      </c>
      <c r="G25" s="13"/>
      <c r="H25" s="13" t="s">
        <v>2</v>
      </c>
      <c r="I25" s="13"/>
      <c r="J25" s="13" t="s">
        <v>3</v>
      </c>
      <c r="K25" s="13" t="s">
        <v>4</v>
      </c>
    </row>
    <row r="26" spans="1:11" ht="12.75">
      <c r="A26" s="9">
        <v>30</v>
      </c>
      <c r="B26" s="9" t="s">
        <v>34</v>
      </c>
      <c r="C26" s="1" t="s">
        <v>190</v>
      </c>
      <c r="D26" s="9">
        <v>1977</v>
      </c>
      <c r="E26" s="1" t="s">
        <v>191</v>
      </c>
      <c r="F26" s="6">
        <v>0.005046296296296296</v>
      </c>
      <c r="G26" s="6">
        <v>0.058032407407407414</v>
      </c>
      <c r="H26" s="6">
        <f aca="true" t="shared" si="3" ref="H26:H35">G26-F26</f>
        <v>0.052986111111111116</v>
      </c>
      <c r="I26" s="6">
        <v>0.08306712962962963</v>
      </c>
      <c r="J26" s="6">
        <f aca="true" t="shared" si="4" ref="J26:J35">I26-H26-F26</f>
        <v>0.02503472222222222</v>
      </c>
      <c r="K26" s="6">
        <f aca="true" t="shared" si="5" ref="K26:K35">F26+H26+J26</f>
        <v>0.08306712962962963</v>
      </c>
    </row>
    <row r="27" spans="1:11" ht="12.75">
      <c r="A27" s="9">
        <v>32</v>
      </c>
      <c r="B27" s="9" t="s">
        <v>35</v>
      </c>
      <c r="C27" s="1" t="s">
        <v>82</v>
      </c>
      <c r="D27" s="9">
        <v>1976</v>
      </c>
      <c r="E27" s="1" t="s">
        <v>125</v>
      </c>
      <c r="F27" s="6">
        <v>0.0062268518518518515</v>
      </c>
      <c r="G27" s="6">
        <v>0.05813657407407408</v>
      </c>
      <c r="H27" s="6">
        <f t="shared" si="3"/>
        <v>0.051909722222222225</v>
      </c>
      <c r="I27" s="6">
        <v>0.08341435185185185</v>
      </c>
      <c r="J27" s="6">
        <f t="shared" si="4"/>
        <v>0.025277777777777774</v>
      </c>
      <c r="K27" s="6">
        <f t="shared" si="5"/>
        <v>0.08341435185185185</v>
      </c>
    </row>
    <row r="28" spans="1:11" ht="12.75">
      <c r="A28" s="9">
        <v>27</v>
      </c>
      <c r="B28" s="9" t="s">
        <v>36</v>
      </c>
      <c r="C28" s="1" t="s">
        <v>186</v>
      </c>
      <c r="D28" s="9">
        <v>1978</v>
      </c>
      <c r="E28" s="1" t="s">
        <v>187</v>
      </c>
      <c r="F28" s="6">
        <v>0.006481481481481481</v>
      </c>
      <c r="G28" s="6">
        <v>0.0584837962962963</v>
      </c>
      <c r="H28" s="6">
        <f t="shared" si="3"/>
        <v>0.052002314814814814</v>
      </c>
      <c r="I28" s="6">
        <v>0.08873842592592592</v>
      </c>
      <c r="J28" s="6">
        <f t="shared" si="4"/>
        <v>0.03025462962962962</v>
      </c>
      <c r="K28" s="6">
        <f t="shared" si="5"/>
        <v>0.08873842592592592</v>
      </c>
    </row>
    <row r="29" spans="1:11" ht="12.75">
      <c r="A29" s="9">
        <v>3</v>
      </c>
      <c r="B29" s="9" t="s">
        <v>37</v>
      </c>
      <c r="C29" s="1" t="s">
        <v>139</v>
      </c>
      <c r="D29" s="9">
        <v>1983</v>
      </c>
      <c r="E29" s="1" t="s">
        <v>84</v>
      </c>
      <c r="F29" s="6">
        <v>0.005543981481481482</v>
      </c>
      <c r="G29" s="6">
        <v>0.058819444444444445</v>
      </c>
      <c r="H29" s="6">
        <f t="shared" si="3"/>
        <v>0.05327546296296296</v>
      </c>
      <c r="I29" s="6">
        <v>0.090625</v>
      </c>
      <c r="J29" s="6">
        <f t="shared" si="4"/>
        <v>0.03180555555555555</v>
      </c>
      <c r="K29" s="6">
        <f t="shared" si="5"/>
        <v>0.090625</v>
      </c>
    </row>
    <row r="30" spans="1:11" ht="12.75">
      <c r="A30" s="9">
        <v>17</v>
      </c>
      <c r="B30" s="9" t="s">
        <v>38</v>
      </c>
      <c r="C30" s="1" t="s">
        <v>143</v>
      </c>
      <c r="D30" s="9">
        <v>1975</v>
      </c>
      <c r="E30" s="1" t="s">
        <v>144</v>
      </c>
      <c r="F30" s="6">
        <v>0.006273148148148148</v>
      </c>
      <c r="G30" s="6">
        <v>0.062129629629629625</v>
      </c>
      <c r="H30" s="6">
        <f t="shared" si="3"/>
        <v>0.05585648148148148</v>
      </c>
      <c r="I30" s="6">
        <v>0.09401620370370371</v>
      </c>
      <c r="J30" s="6">
        <f t="shared" si="4"/>
        <v>0.03188657407407409</v>
      </c>
      <c r="K30" s="6">
        <f t="shared" si="5"/>
        <v>0.09401620370370371</v>
      </c>
    </row>
    <row r="31" spans="1:11" ht="12.75">
      <c r="A31" s="9">
        <v>1</v>
      </c>
      <c r="B31" s="9" t="s">
        <v>39</v>
      </c>
      <c r="C31" s="1" t="s">
        <v>63</v>
      </c>
      <c r="D31" s="9">
        <v>1980</v>
      </c>
      <c r="E31" s="1" t="s">
        <v>64</v>
      </c>
      <c r="F31" s="6">
        <v>0.0067708333333333336</v>
      </c>
      <c r="G31" s="6">
        <v>0.06967592592592593</v>
      </c>
      <c r="H31" s="6">
        <f t="shared" si="3"/>
        <v>0.0629050925925926</v>
      </c>
      <c r="I31" s="6">
        <v>0.10153935185185185</v>
      </c>
      <c r="J31" s="6">
        <f t="shared" si="4"/>
        <v>0.03186342592592592</v>
      </c>
      <c r="K31" s="6">
        <f t="shared" si="5"/>
        <v>0.10153935185185185</v>
      </c>
    </row>
    <row r="32" spans="1:11" ht="12.75">
      <c r="A32" s="9">
        <v>6</v>
      </c>
      <c r="B32" s="9" t="s">
        <v>40</v>
      </c>
      <c r="C32" s="1" t="s">
        <v>81</v>
      </c>
      <c r="D32" s="9">
        <v>1977</v>
      </c>
      <c r="E32" s="1" t="s">
        <v>76</v>
      </c>
      <c r="F32" s="6">
        <v>0.00900462962962963</v>
      </c>
      <c r="G32" s="6">
        <v>0.0715625</v>
      </c>
      <c r="H32" s="6">
        <f t="shared" si="3"/>
        <v>0.06255787037037037</v>
      </c>
      <c r="I32" s="6">
        <v>0.10434027777777777</v>
      </c>
      <c r="J32" s="6">
        <f t="shared" si="4"/>
        <v>0.03277777777777777</v>
      </c>
      <c r="K32" s="6">
        <f t="shared" si="5"/>
        <v>0.10434027777777777</v>
      </c>
    </row>
    <row r="33" spans="1:11" ht="12.75">
      <c r="A33" s="9">
        <v>26</v>
      </c>
      <c r="B33" s="9" t="s">
        <v>41</v>
      </c>
      <c r="C33" s="1" t="s">
        <v>182</v>
      </c>
      <c r="D33" s="9">
        <v>1977</v>
      </c>
      <c r="E33" s="1" t="s">
        <v>183</v>
      </c>
      <c r="F33" s="6">
        <v>0.008819444444444444</v>
      </c>
      <c r="G33" s="6">
        <v>0.0680324074074074</v>
      </c>
      <c r="H33" s="6">
        <f t="shared" si="3"/>
        <v>0.05921296296296296</v>
      </c>
      <c r="I33" s="6">
        <v>0.10600694444444443</v>
      </c>
      <c r="J33" s="6">
        <f t="shared" si="4"/>
        <v>0.03797453703703703</v>
      </c>
      <c r="K33" s="6">
        <f t="shared" si="5"/>
        <v>0.10600694444444443</v>
      </c>
    </row>
    <row r="34" spans="1:11" ht="12.75">
      <c r="A34" s="9">
        <v>18</v>
      </c>
      <c r="B34" s="9" t="s">
        <v>42</v>
      </c>
      <c r="C34" s="1" t="s">
        <v>145</v>
      </c>
      <c r="D34" s="9">
        <v>1983</v>
      </c>
      <c r="E34" s="1" t="s">
        <v>146</v>
      </c>
      <c r="F34" s="6">
        <v>0.007013888888888889</v>
      </c>
      <c r="G34" s="6">
        <v>0.0734375</v>
      </c>
      <c r="H34" s="6">
        <f t="shared" si="3"/>
        <v>0.06642361111111111</v>
      </c>
      <c r="I34" s="6">
        <v>0.11420138888888888</v>
      </c>
      <c r="J34" s="6">
        <f t="shared" si="4"/>
        <v>0.04076388888888888</v>
      </c>
      <c r="K34" s="6">
        <f t="shared" si="5"/>
        <v>0.11420138888888888</v>
      </c>
    </row>
    <row r="35" spans="1:11" ht="12.75">
      <c r="A35" s="9">
        <v>15</v>
      </c>
      <c r="B35" s="9" t="s">
        <v>43</v>
      </c>
      <c r="C35" s="1" t="s">
        <v>141</v>
      </c>
      <c r="D35" s="9">
        <v>1983</v>
      </c>
      <c r="E35" s="1" t="s">
        <v>142</v>
      </c>
      <c r="F35" s="6">
        <v>0.008449074074074074</v>
      </c>
      <c r="G35" s="6">
        <v>0.07347222222222222</v>
      </c>
      <c r="H35" s="6">
        <f t="shared" si="3"/>
        <v>0.06502314814814814</v>
      </c>
      <c r="I35" s="6">
        <v>0.11648148148148148</v>
      </c>
      <c r="J35" s="6">
        <f t="shared" si="4"/>
        <v>0.04300925925925927</v>
      </c>
      <c r="K35" s="6">
        <f t="shared" si="5"/>
        <v>0.11648148148148149</v>
      </c>
    </row>
    <row r="36" ht="15" customHeight="1"/>
    <row r="37" spans="1:11" ht="15.75">
      <c r="A37" s="16" t="s">
        <v>60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0" t="s">
        <v>23</v>
      </c>
      <c r="B38" s="11" t="s">
        <v>24</v>
      </c>
      <c r="C38" s="10" t="s">
        <v>26</v>
      </c>
      <c r="D38" s="12" t="s">
        <v>25</v>
      </c>
      <c r="E38" s="10" t="s">
        <v>27</v>
      </c>
      <c r="F38" s="13" t="s">
        <v>1</v>
      </c>
      <c r="G38" s="13"/>
      <c r="H38" s="13" t="s">
        <v>2</v>
      </c>
      <c r="I38" s="13"/>
      <c r="J38" s="13" t="s">
        <v>3</v>
      </c>
      <c r="K38" s="13" t="s">
        <v>4</v>
      </c>
    </row>
    <row r="39" spans="1:11" ht="12.75">
      <c r="A39" s="9">
        <v>24</v>
      </c>
      <c r="B39" s="9" t="s">
        <v>34</v>
      </c>
      <c r="C39" s="1" t="s">
        <v>89</v>
      </c>
      <c r="D39" s="9">
        <v>1964</v>
      </c>
      <c r="E39" s="1" t="s">
        <v>5</v>
      </c>
      <c r="F39" s="6">
        <v>0.007442129629629629</v>
      </c>
      <c r="G39" s="6">
        <v>0.0590625</v>
      </c>
      <c r="H39" s="6">
        <f aca="true" t="shared" si="6" ref="H39:H48">G39-F39</f>
        <v>0.051620370370370365</v>
      </c>
      <c r="I39" s="6">
        <v>0.08550925925925927</v>
      </c>
      <c r="J39" s="6">
        <f aca="true" t="shared" si="7" ref="J39:J48">I39-H39-F39</f>
        <v>0.026446759259259277</v>
      </c>
      <c r="K39" s="6">
        <f aca="true" t="shared" si="8" ref="K39:K48">F39+H39+J39</f>
        <v>0.08550925925925927</v>
      </c>
    </row>
    <row r="40" spans="1:11" ht="12.75">
      <c r="A40" s="9">
        <v>7</v>
      </c>
      <c r="B40" s="9" t="s">
        <v>35</v>
      </c>
      <c r="C40" s="1" t="s">
        <v>133</v>
      </c>
      <c r="D40" s="9">
        <v>1966</v>
      </c>
      <c r="E40" s="1" t="s">
        <v>132</v>
      </c>
      <c r="F40" s="6">
        <v>0.006145833333333333</v>
      </c>
      <c r="G40" s="6">
        <v>0.06009259259259259</v>
      </c>
      <c r="H40" s="6">
        <f t="shared" si="6"/>
        <v>0.053946759259259264</v>
      </c>
      <c r="I40" s="6">
        <v>0.09116898148148149</v>
      </c>
      <c r="J40" s="6">
        <f t="shared" si="7"/>
        <v>0.031076388888888893</v>
      </c>
      <c r="K40" s="6">
        <f t="shared" si="8"/>
        <v>0.09116898148148149</v>
      </c>
    </row>
    <row r="41" spans="1:11" ht="12.75">
      <c r="A41" s="9">
        <v>4</v>
      </c>
      <c r="B41" s="9" t="s">
        <v>36</v>
      </c>
      <c r="C41" s="1" t="s">
        <v>136</v>
      </c>
      <c r="D41" s="9">
        <v>1967</v>
      </c>
      <c r="E41" s="1" t="s">
        <v>137</v>
      </c>
      <c r="F41" s="6">
        <v>0.005787037037037038</v>
      </c>
      <c r="G41" s="6">
        <v>0.06333333333333334</v>
      </c>
      <c r="H41" s="6">
        <f t="shared" si="6"/>
        <v>0.057546296296296304</v>
      </c>
      <c r="I41" s="6">
        <v>0.09150462962962963</v>
      </c>
      <c r="J41" s="6">
        <f t="shared" si="7"/>
        <v>0.028171296296296288</v>
      </c>
      <c r="K41" s="6">
        <f t="shared" si="8"/>
        <v>0.09150462962962963</v>
      </c>
    </row>
    <row r="42" spans="1:11" ht="12.75">
      <c r="A42" s="9">
        <v>10</v>
      </c>
      <c r="B42" s="9" t="s">
        <v>37</v>
      </c>
      <c r="C42" s="1" t="s">
        <v>32</v>
      </c>
      <c r="D42" s="9">
        <v>1972</v>
      </c>
      <c r="E42" s="1" t="s">
        <v>125</v>
      </c>
      <c r="F42" s="6">
        <v>0.007453703703703703</v>
      </c>
      <c r="G42" s="6">
        <v>0.06233796296296296</v>
      </c>
      <c r="H42" s="6">
        <f t="shared" si="6"/>
        <v>0.05488425925925926</v>
      </c>
      <c r="I42" s="6">
        <v>0.09270833333333334</v>
      </c>
      <c r="J42" s="6">
        <f t="shared" si="7"/>
        <v>0.030370370370370377</v>
      </c>
      <c r="K42" s="6">
        <f t="shared" si="8"/>
        <v>0.09270833333333334</v>
      </c>
    </row>
    <row r="43" spans="1:11" ht="12.75">
      <c r="A43" s="9">
        <v>16</v>
      </c>
      <c r="B43" s="9" t="s">
        <v>38</v>
      </c>
      <c r="C43" s="1" t="s">
        <v>15</v>
      </c>
      <c r="D43" s="9">
        <v>1967</v>
      </c>
      <c r="E43" s="1" t="s">
        <v>5</v>
      </c>
      <c r="F43" s="6">
        <v>0.007962962962962963</v>
      </c>
      <c r="G43" s="6">
        <v>0.060995370370370366</v>
      </c>
      <c r="H43" s="6">
        <f t="shared" si="6"/>
        <v>0.0530324074074074</v>
      </c>
      <c r="I43" s="6">
        <v>0.09383101851851851</v>
      </c>
      <c r="J43" s="6">
        <f t="shared" si="7"/>
        <v>0.03283564814814814</v>
      </c>
      <c r="K43" s="6">
        <f t="shared" si="8"/>
        <v>0.09383101851851851</v>
      </c>
    </row>
    <row r="44" spans="1:12" ht="12.75">
      <c r="A44" s="9">
        <v>11</v>
      </c>
      <c r="B44" s="9" t="s">
        <v>39</v>
      </c>
      <c r="C44" s="1" t="s">
        <v>129</v>
      </c>
      <c r="D44" s="9">
        <v>1970</v>
      </c>
      <c r="E44" s="1" t="s">
        <v>84</v>
      </c>
      <c r="F44" s="6">
        <v>0.006944444444444444</v>
      </c>
      <c r="G44" s="6">
        <v>0.053159722222222226</v>
      </c>
      <c r="H44" s="6">
        <f t="shared" si="6"/>
        <v>0.046215277777777786</v>
      </c>
      <c r="I44" s="6">
        <v>0.09452546296296298</v>
      </c>
      <c r="J44" s="6">
        <f t="shared" si="7"/>
        <v>0.041365740740740745</v>
      </c>
      <c r="K44" s="6">
        <f t="shared" si="8"/>
        <v>0.09452546296296298</v>
      </c>
      <c r="L44" s="1"/>
    </row>
    <row r="45" spans="1:11" ht="12.75">
      <c r="A45" s="9">
        <v>31</v>
      </c>
      <c r="B45" s="9" t="s">
        <v>40</v>
      </c>
      <c r="C45" s="1" t="s">
        <v>88</v>
      </c>
      <c r="D45" s="9">
        <v>1968</v>
      </c>
      <c r="E45" s="1" t="s">
        <v>125</v>
      </c>
      <c r="F45" s="6">
        <v>0.007523148148148148</v>
      </c>
      <c r="G45" s="6">
        <v>0.06473379629629629</v>
      </c>
      <c r="H45" s="6">
        <f t="shared" si="6"/>
        <v>0.05721064814814814</v>
      </c>
      <c r="I45" s="6">
        <v>0.0961111111111111</v>
      </c>
      <c r="J45" s="6">
        <f t="shared" si="7"/>
        <v>0.031377314814814816</v>
      </c>
      <c r="K45" s="6">
        <f t="shared" si="8"/>
        <v>0.0961111111111111</v>
      </c>
    </row>
    <row r="46" spans="1:11" ht="12.75">
      <c r="A46" s="9">
        <v>33</v>
      </c>
      <c r="B46" s="9" t="s">
        <v>41</v>
      </c>
      <c r="C46" s="1" t="s">
        <v>192</v>
      </c>
      <c r="D46" s="9">
        <v>1966</v>
      </c>
      <c r="E46" s="1" t="s">
        <v>135</v>
      </c>
      <c r="F46" s="6">
        <v>0.00636574074074074</v>
      </c>
      <c r="G46" s="6">
        <v>0.06811342592592594</v>
      </c>
      <c r="H46" s="6">
        <f t="shared" si="6"/>
        <v>0.0617476851851852</v>
      </c>
      <c r="I46" s="6">
        <v>0.09895833333333333</v>
      </c>
      <c r="J46" s="6">
        <f t="shared" si="7"/>
        <v>0.03084490740740739</v>
      </c>
      <c r="K46" s="6">
        <f t="shared" si="8"/>
        <v>0.09895833333333333</v>
      </c>
    </row>
    <row r="47" spans="1:11" ht="12.75">
      <c r="A47" s="9">
        <v>8</v>
      </c>
      <c r="B47" s="9" t="s">
        <v>42</v>
      </c>
      <c r="C47" s="1" t="s">
        <v>194</v>
      </c>
      <c r="D47" s="9">
        <v>1966</v>
      </c>
      <c r="E47" s="1" t="s">
        <v>132</v>
      </c>
      <c r="F47" s="6">
        <v>0.00837962962962963</v>
      </c>
      <c r="G47" s="6">
        <v>0.06458333333333334</v>
      </c>
      <c r="H47" s="6">
        <f t="shared" si="6"/>
        <v>0.056203703703703714</v>
      </c>
      <c r="I47" s="6">
        <v>0.09959490740740741</v>
      </c>
      <c r="J47" s="6">
        <f t="shared" si="7"/>
        <v>0.03501157407407407</v>
      </c>
      <c r="K47" s="6">
        <f t="shared" si="8"/>
        <v>0.09959490740740741</v>
      </c>
    </row>
    <row r="48" spans="1:11" ht="12.75">
      <c r="A48" s="9">
        <v>21</v>
      </c>
      <c r="B48" s="9" t="s">
        <v>43</v>
      </c>
      <c r="C48" s="1" t="s">
        <v>16</v>
      </c>
      <c r="D48" s="9">
        <v>1969</v>
      </c>
      <c r="E48" s="1" t="s">
        <v>5</v>
      </c>
      <c r="F48" s="6">
        <v>0.008425925925925925</v>
      </c>
      <c r="G48" s="6">
        <v>0.0681712962962963</v>
      </c>
      <c r="H48" s="6">
        <f t="shared" si="6"/>
        <v>0.05974537037037037</v>
      </c>
      <c r="I48" s="6">
        <v>0.1078587962962963</v>
      </c>
      <c r="J48" s="6">
        <f t="shared" si="7"/>
        <v>0.0396875</v>
      </c>
      <c r="K48" s="6">
        <f t="shared" si="8"/>
        <v>0.1078587962962963</v>
      </c>
    </row>
    <row r="49" ht="15" customHeight="1"/>
    <row r="50" spans="1:11" ht="15.75">
      <c r="A50" s="16" t="s">
        <v>61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0" t="s">
        <v>23</v>
      </c>
      <c r="B51" s="11" t="s">
        <v>24</v>
      </c>
      <c r="C51" s="10" t="s">
        <v>26</v>
      </c>
      <c r="D51" s="12" t="s">
        <v>25</v>
      </c>
      <c r="E51" s="10" t="s">
        <v>27</v>
      </c>
      <c r="F51" s="13" t="s">
        <v>1</v>
      </c>
      <c r="G51" s="13"/>
      <c r="H51" s="13" t="s">
        <v>2</v>
      </c>
      <c r="I51" s="13"/>
      <c r="J51" s="13" t="s">
        <v>3</v>
      </c>
      <c r="K51" s="13" t="s">
        <v>4</v>
      </c>
    </row>
    <row r="52" spans="1:11" ht="12.75">
      <c r="A52" s="9">
        <v>19</v>
      </c>
      <c r="B52" s="9" t="s">
        <v>34</v>
      </c>
      <c r="C52" s="1" t="s">
        <v>91</v>
      </c>
      <c r="D52" s="9">
        <v>1962</v>
      </c>
      <c r="E52" s="1" t="s">
        <v>135</v>
      </c>
      <c r="F52" s="6">
        <v>0.005590277777777778</v>
      </c>
      <c r="G52" s="6">
        <v>0.05811342592592592</v>
      </c>
      <c r="H52" s="6">
        <f>G52-F52</f>
        <v>0.052523148148148145</v>
      </c>
      <c r="I52" s="6">
        <v>0.08622685185185186</v>
      </c>
      <c r="J52" s="6">
        <f>I52-H52-F52</f>
        <v>0.028113425925925938</v>
      </c>
      <c r="K52" s="6">
        <f>F52+H52+J52</f>
        <v>0.08622685185185186</v>
      </c>
    </row>
    <row r="53" spans="1:11" ht="12.75">
      <c r="A53" s="9">
        <v>13</v>
      </c>
      <c r="B53" s="9" t="s">
        <v>35</v>
      </c>
      <c r="C53" s="1" t="s">
        <v>17</v>
      </c>
      <c r="D53" s="9">
        <v>1962</v>
      </c>
      <c r="E53" s="1" t="s">
        <v>125</v>
      </c>
      <c r="F53" s="6">
        <v>0.007245370370370371</v>
      </c>
      <c r="G53" s="6">
        <v>0.0621875</v>
      </c>
      <c r="H53" s="6">
        <f>G53-F53</f>
        <v>0.05494212962962963</v>
      </c>
      <c r="I53" s="6">
        <v>0.09483796296296297</v>
      </c>
      <c r="J53" s="6">
        <f>I53-H53-F53</f>
        <v>0.032650462962962964</v>
      </c>
      <c r="K53" s="6">
        <f>F53+H53+J53</f>
        <v>0.09483796296296297</v>
      </c>
    </row>
    <row r="54" spans="1:11" ht="12.75">
      <c r="A54" s="9">
        <v>20</v>
      </c>
      <c r="B54" s="9" t="s">
        <v>36</v>
      </c>
      <c r="C54" s="1" t="s">
        <v>93</v>
      </c>
      <c r="D54" s="9">
        <v>1960</v>
      </c>
      <c r="E54" s="1" t="s">
        <v>125</v>
      </c>
      <c r="F54" s="6">
        <v>0.00835648148148148</v>
      </c>
      <c r="G54" s="6">
        <v>0.08215277777777778</v>
      </c>
      <c r="H54" s="6">
        <f>G54-F54</f>
        <v>0.0737962962962963</v>
      </c>
      <c r="I54" s="6">
        <v>0.12135416666666667</v>
      </c>
      <c r="J54" s="6">
        <f>I54-H54-F54</f>
        <v>0.03920138888888888</v>
      </c>
      <c r="K54" s="6">
        <f>F54+H54+J54</f>
        <v>0.12135416666666667</v>
      </c>
    </row>
    <row r="55" ht="15" customHeight="1"/>
    <row r="56" spans="1:11" ht="15.75">
      <c r="A56" s="16" t="s">
        <v>62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0" t="s">
        <v>23</v>
      </c>
      <c r="B57" s="11" t="s">
        <v>24</v>
      </c>
      <c r="C57" s="10" t="s">
        <v>26</v>
      </c>
      <c r="D57" s="12" t="s">
        <v>25</v>
      </c>
      <c r="E57" s="10" t="s">
        <v>27</v>
      </c>
      <c r="F57" s="13" t="s">
        <v>1</v>
      </c>
      <c r="G57" s="13"/>
      <c r="H57" s="13" t="s">
        <v>2</v>
      </c>
      <c r="I57" s="13"/>
      <c r="J57" s="13" t="s">
        <v>3</v>
      </c>
      <c r="K57" s="13" t="s">
        <v>4</v>
      </c>
    </row>
    <row r="58" spans="1:11" ht="12.75">
      <c r="A58" s="9">
        <v>23</v>
      </c>
      <c r="B58" s="9" t="s">
        <v>34</v>
      </c>
      <c r="C58" s="1" t="s">
        <v>130</v>
      </c>
      <c r="D58" s="9">
        <v>1953</v>
      </c>
      <c r="E58" s="1" t="s">
        <v>5</v>
      </c>
      <c r="F58" s="6">
        <v>0.008425925925925925</v>
      </c>
      <c r="G58" s="6">
        <v>0.0674537037037037</v>
      </c>
      <c r="H58" s="6">
        <f>G58-F58</f>
        <v>0.05902777777777777</v>
      </c>
      <c r="I58" s="6">
        <v>0.10996527777777777</v>
      </c>
      <c r="J58" s="6">
        <f>I58-H58-F58</f>
        <v>0.04251157407407408</v>
      </c>
      <c r="K58" s="6">
        <f>F58+H58+J58</f>
        <v>0.10996527777777777</v>
      </c>
    </row>
    <row r="59" spans="1:11" ht="12.75">
      <c r="A59" s="9">
        <v>34</v>
      </c>
      <c r="B59" s="9" t="s">
        <v>35</v>
      </c>
      <c r="C59" s="1" t="s">
        <v>193</v>
      </c>
      <c r="D59" s="9">
        <v>1946</v>
      </c>
      <c r="E59" s="1" t="s">
        <v>125</v>
      </c>
      <c r="F59" s="6">
        <v>0.0128125</v>
      </c>
      <c r="G59" s="6">
        <v>0.09443287037037036</v>
      </c>
      <c r="H59" s="6">
        <f>G59-F59</f>
        <v>0.08162037037037036</v>
      </c>
      <c r="I59" s="6">
        <v>0.13563657407407406</v>
      </c>
      <c r="J59" s="6">
        <f>I59-H59-F59</f>
        <v>0.04120370370370371</v>
      </c>
      <c r="K59" s="6">
        <f>F59+H59+J59</f>
        <v>0.13563657407407406</v>
      </c>
    </row>
    <row r="60" spans="1:11" ht="15.75">
      <c r="A60" s="16" t="s">
        <v>199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0" t="s">
        <v>23</v>
      </c>
      <c r="B61" s="11" t="s">
        <v>24</v>
      </c>
      <c r="C61" s="10" t="s">
        <v>26</v>
      </c>
      <c r="D61" s="12" t="s">
        <v>25</v>
      </c>
      <c r="E61" s="10" t="s">
        <v>27</v>
      </c>
      <c r="F61" s="13" t="s">
        <v>1</v>
      </c>
      <c r="G61" s="13"/>
      <c r="H61" s="13" t="s">
        <v>2</v>
      </c>
      <c r="I61" s="13"/>
      <c r="J61" s="13" t="s">
        <v>3</v>
      </c>
      <c r="K61" s="13" t="s">
        <v>4</v>
      </c>
    </row>
    <row r="62" spans="1:11" ht="12.75">
      <c r="A62" s="9">
        <v>29</v>
      </c>
      <c r="B62" s="9" t="s">
        <v>34</v>
      </c>
      <c r="C62" s="1" t="s">
        <v>189</v>
      </c>
      <c r="D62" s="9">
        <v>1982</v>
      </c>
      <c r="E62" s="1" t="s">
        <v>84</v>
      </c>
      <c r="F62" s="6">
        <v>0.007199074074074074</v>
      </c>
      <c r="G62" s="6">
        <v>0.09328703703703704</v>
      </c>
      <c r="H62" s="6">
        <f>G62-F62</f>
        <v>0.08608796296296296</v>
      </c>
      <c r="I62" s="6">
        <v>0.13608796296296297</v>
      </c>
      <c r="J62" s="6">
        <f>I62-H62-F62</f>
        <v>0.04280092592592593</v>
      </c>
      <c r="K62" s="6">
        <f>F62+H62+J62</f>
        <v>0.13608796296296297</v>
      </c>
    </row>
  </sheetData>
  <mergeCells count="12">
    <mergeCell ref="A7:K7"/>
    <mergeCell ref="A8:K8"/>
    <mergeCell ref="A9:K9"/>
    <mergeCell ref="A10:K10"/>
    <mergeCell ref="A50:K50"/>
    <mergeCell ref="A56:K56"/>
    <mergeCell ref="A60:K60"/>
    <mergeCell ref="A11:K11"/>
    <mergeCell ref="A14:K14"/>
    <mergeCell ref="A12:K12"/>
    <mergeCell ref="A24:K24"/>
    <mergeCell ref="A37:K37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1"/>
  <sheetViews>
    <sheetView zoomScale="125" zoomScaleNormal="125" workbookViewId="0" topLeftCell="A10">
      <selection activeCell="A12" sqref="A12:K12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6" width="9.375" style="1" customWidth="1"/>
    <col min="7" max="7" width="10.50390625" style="1" bestFit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8" t="s">
        <v>0</v>
      </c>
      <c r="B7" s="18"/>
      <c r="C7" s="18"/>
      <c r="D7" s="18"/>
      <c r="E7" s="18"/>
      <c r="F7" s="18"/>
      <c r="G7" s="18"/>
    </row>
    <row r="8" spans="1:7" s="3" customFormat="1" ht="24" customHeight="1">
      <c r="A8" s="19" t="s">
        <v>65</v>
      </c>
      <c r="B8" s="19"/>
      <c r="C8" s="19"/>
      <c r="D8" s="19"/>
      <c r="E8" s="19"/>
      <c r="F8" s="19"/>
      <c r="G8" s="19"/>
    </row>
    <row r="9" spans="1:7" ht="24" customHeight="1">
      <c r="A9" s="20" t="s">
        <v>66</v>
      </c>
      <c r="B9" s="20"/>
      <c r="C9" s="20"/>
      <c r="D9" s="20"/>
      <c r="E9" s="20"/>
      <c r="F9" s="20"/>
      <c r="G9" s="20"/>
    </row>
    <row r="10" spans="1:7" ht="24" customHeight="1">
      <c r="A10" s="21" t="s">
        <v>120</v>
      </c>
      <c r="B10" s="21"/>
      <c r="C10" s="21"/>
      <c r="D10" s="21"/>
      <c r="E10" s="21"/>
      <c r="F10" s="21"/>
      <c r="G10" s="21"/>
    </row>
    <row r="11" spans="1:7" ht="24" customHeight="1">
      <c r="A11" s="17" t="s">
        <v>67</v>
      </c>
      <c r="B11" s="17"/>
      <c r="C11" s="17"/>
      <c r="D11" s="17"/>
      <c r="E11" s="17"/>
      <c r="F11" s="17"/>
      <c r="G11" s="17"/>
    </row>
    <row r="12" spans="1:7" ht="24" customHeight="1">
      <c r="A12" s="17" t="s">
        <v>114</v>
      </c>
      <c r="B12" s="17"/>
      <c r="C12" s="17"/>
      <c r="D12" s="17"/>
      <c r="E12" s="17"/>
      <c r="F12" s="17"/>
      <c r="G12" s="17"/>
    </row>
    <row r="13" spans="1:7" ht="19.5" customHeight="1">
      <c r="A13" s="4"/>
      <c r="B13" s="8"/>
      <c r="C13" s="4"/>
      <c r="D13" s="8"/>
      <c r="E13" s="4"/>
      <c r="F13" s="5"/>
      <c r="G13" s="5"/>
    </row>
    <row r="14" spans="1:7" ht="15.75">
      <c r="A14" s="16" t="s">
        <v>119</v>
      </c>
      <c r="B14" s="16"/>
      <c r="C14" s="16"/>
      <c r="D14" s="16"/>
      <c r="E14" s="16"/>
      <c r="F14" s="16"/>
      <c r="G14" s="16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3</v>
      </c>
      <c r="G15" s="13" t="s">
        <v>122</v>
      </c>
    </row>
    <row r="16" spans="1:7" ht="12.75">
      <c r="A16" s="9">
        <v>9</v>
      </c>
      <c r="B16" s="9" t="s">
        <v>34</v>
      </c>
      <c r="C16" s="1" t="s">
        <v>68</v>
      </c>
      <c r="D16" s="9">
        <v>1985</v>
      </c>
      <c r="E16" s="1" t="s">
        <v>69</v>
      </c>
      <c r="F16" s="6">
        <v>0.028483796296296295</v>
      </c>
      <c r="G16" s="6">
        <v>0</v>
      </c>
    </row>
    <row r="17" spans="1:7" ht="12.75">
      <c r="A17" s="9">
        <v>28</v>
      </c>
      <c r="B17" s="9" t="s">
        <v>35</v>
      </c>
      <c r="C17" s="1" t="s">
        <v>89</v>
      </c>
      <c r="D17" s="9">
        <v>1964</v>
      </c>
      <c r="E17" s="1" t="s">
        <v>5</v>
      </c>
      <c r="F17" s="6">
        <v>0.028645833333333343</v>
      </c>
      <c r="G17" s="6">
        <f>F17-F$16</f>
        <v>0.00016203703703704733</v>
      </c>
    </row>
    <row r="18" spans="1:7" ht="12.75">
      <c r="A18" s="9">
        <v>34</v>
      </c>
      <c r="B18" s="9" t="s">
        <v>36</v>
      </c>
      <c r="C18" s="1" t="s">
        <v>82</v>
      </c>
      <c r="D18" s="9">
        <v>1976</v>
      </c>
      <c r="E18" s="1" t="s">
        <v>29</v>
      </c>
      <c r="F18" s="6">
        <v>0.03121527777777778</v>
      </c>
      <c r="G18" s="6">
        <f aca="true" t="shared" si="0" ref="G18:G48">F18-F$16</f>
        <v>0.002731481481481484</v>
      </c>
    </row>
    <row r="19" spans="1:7" ht="12.75">
      <c r="A19" s="9">
        <v>15</v>
      </c>
      <c r="B19" s="9" t="s">
        <v>37</v>
      </c>
      <c r="C19" s="1" t="s">
        <v>98</v>
      </c>
      <c r="D19" s="9">
        <v>1979</v>
      </c>
      <c r="E19" s="1" t="s">
        <v>99</v>
      </c>
      <c r="F19" s="6">
        <v>0.032685185185185185</v>
      </c>
      <c r="G19" s="6">
        <f t="shared" si="0"/>
        <v>0.00420138888888889</v>
      </c>
    </row>
    <row r="20" spans="1:7" ht="12.75">
      <c r="A20" s="9">
        <v>2</v>
      </c>
      <c r="B20" s="9" t="s">
        <v>38</v>
      </c>
      <c r="C20" s="1" t="s">
        <v>91</v>
      </c>
      <c r="D20" s="9">
        <v>1962</v>
      </c>
      <c r="E20" s="1" t="s">
        <v>31</v>
      </c>
      <c r="F20" s="6">
        <v>0.033125</v>
      </c>
      <c r="G20" s="6">
        <f t="shared" si="0"/>
        <v>0.004641203703703706</v>
      </c>
    </row>
    <row r="21" spans="1:7" ht="12.75">
      <c r="A21" s="9">
        <v>27</v>
      </c>
      <c r="B21" s="9" t="s">
        <v>39</v>
      </c>
      <c r="C21" s="1" t="s">
        <v>14</v>
      </c>
      <c r="D21" s="9">
        <v>1963</v>
      </c>
      <c r="E21" s="1" t="s">
        <v>5</v>
      </c>
      <c r="F21" s="6">
        <v>0.03422453703703703</v>
      </c>
      <c r="G21" s="6">
        <f t="shared" si="0"/>
        <v>0.005740740740740737</v>
      </c>
    </row>
    <row r="22" spans="1:7" ht="12.75">
      <c r="A22" s="9">
        <v>5</v>
      </c>
      <c r="B22" s="9" t="s">
        <v>40</v>
      </c>
      <c r="C22" s="1" t="s">
        <v>85</v>
      </c>
      <c r="D22" s="9">
        <v>1972</v>
      </c>
      <c r="E22" s="1" t="s">
        <v>86</v>
      </c>
      <c r="F22" s="6">
        <v>0.03451388888888889</v>
      </c>
      <c r="G22" s="6">
        <f t="shared" si="0"/>
        <v>0.006030092592592597</v>
      </c>
    </row>
    <row r="23" spans="1:7" ht="12.75">
      <c r="A23" s="9">
        <v>32</v>
      </c>
      <c r="B23" s="9" t="s">
        <v>41</v>
      </c>
      <c r="C23" s="1" t="s">
        <v>32</v>
      </c>
      <c r="D23" s="9">
        <v>1972</v>
      </c>
      <c r="E23" s="1" t="s">
        <v>29</v>
      </c>
      <c r="F23" s="6">
        <v>0.035405092592592585</v>
      </c>
      <c r="G23" s="6">
        <f t="shared" si="0"/>
        <v>0.00692129629629629</v>
      </c>
    </row>
    <row r="24" spans="1:7" ht="12.75">
      <c r="A24" s="9">
        <v>4</v>
      </c>
      <c r="B24" s="9" t="s">
        <v>42</v>
      </c>
      <c r="C24" s="1" t="s">
        <v>83</v>
      </c>
      <c r="D24" s="9">
        <v>1970</v>
      </c>
      <c r="E24" s="1" t="s">
        <v>84</v>
      </c>
      <c r="F24" s="6">
        <v>0.03542824074074073</v>
      </c>
      <c r="G24" s="6">
        <f t="shared" si="0"/>
        <v>0.006944444444444437</v>
      </c>
    </row>
    <row r="25" spans="1:7" ht="12.75">
      <c r="A25" s="9">
        <v>6</v>
      </c>
      <c r="B25" s="9" t="s">
        <v>43</v>
      </c>
      <c r="C25" s="1" t="s">
        <v>73</v>
      </c>
      <c r="D25" s="9">
        <v>1978</v>
      </c>
      <c r="E25" s="1" t="s">
        <v>74</v>
      </c>
      <c r="F25" s="6">
        <v>0.035601851851851864</v>
      </c>
      <c r="G25" s="6">
        <f t="shared" si="0"/>
        <v>0.007118055555555568</v>
      </c>
    </row>
    <row r="26" spans="1:7" ht="12.75">
      <c r="A26" s="9">
        <v>21</v>
      </c>
      <c r="B26" s="9" t="s">
        <v>44</v>
      </c>
      <c r="C26" s="1" t="s">
        <v>100</v>
      </c>
      <c r="D26" s="9">
        <v>1995</v>
      </c>
      <c r="E26" s="1" t="s">
        <v>101</v>
      </c>
      <c r="F26" s="6">
        <v>0.036759259259259255</v>
      </c>
      <c r="G26" s="6">
        <f t="shared" si="0"/>
        <v>0.00827546296296296</v>
      </c>
    </row>
    <row r="27" spans="1:7" ht="12.75">
      <c r="A27" s="9">
        <v>30</v>
      </c>
      <c r="B27" s="9" t="s">
        <v>45</v>
      </c>
      <c r="C27" s="1" t="s">
        <v>72</v>
      </c>
      <c r="D27" s="9">
        <v>1985</v>
      </c>
      <c r="E27" s="1" t="s">
        <v>5</v>
      </c>
      <c r="F27" s="6">
        <v>0.037013888888888874</v>
      </c>
      <c r="G27" s="6">
        <f t="shared" si="0"/>
        <v>0.008530092592592579</v>
      </c>
    </row>
    <row r="28" spans="1:7" ht="12.75">
      <c r="A28" s="9">
        <v>29</v>
      </c>
      <c r="B28" s="9" t="s">
        <v>46</v>
      </c>
      <c r="C28" s="1" t="s">
        <v>15</v>
      </c>
      <c r="D28" s="9">
        <v>1967</v>
      </c>
      <c r="E28" s="1" t="s">
        <v>5</v>
      </c>
      <c r="F28" s="6">
        <v>0.037662037037037036</v>
      </c>
      <c r="G28" s="6">
        <f t="shared" si="0"/>
        <v>0.00917824074074074</v>
      </c>
    </row>
    <row r="29" spans="1:7" ht="12.75">
      <c r="A29" s="9">
        <v>13</v>
      </c>
      <c r="B29" s="9" t="s">
        <v>47</v>
      </c>
      <c r="C29" s="1" t="s">
        <v>17</v>
      </c>
      <c r="D29" s="9">
        <v>1962</v>
      </c>
      <c r="E29" s="1" t="s">
        <v>29</v>
      </c>
      <c r="F29" s="6">
        <v>0.03778935185185186</v>
      </c>
      <c r="G29" s="6">
        <f t="shared" si="0"/>
        <v>0.009305555555555563</v>
      </c>
    </row>
    <row r="30" spans="1:7" ht="12.75">
      <c r="A30" s="9">
        <v>3</v>
      </c>
      <c r="B30" s="9" t="s">
        <v>48</v>
      </c>
      <c r="C30" s="1" t="s">
        <v>19</v>
      </c>
      <c r="D30" s="9">
        <v>1970</v>
      </c>
      <c r="E30" s="1" t="s">
        <v>30</v>
      </c>
      <c r="F30" s="6">
        <v>0.03871527777777778</v>
      </c>
      <c r="G30" s="6">
        <f t="shared" si="0"/>
        <v>0.010231481481481484</v>
      </c>
    </row>
    <row r="31" spans="1:7" ht="12.75">
      <c r="A31" s="9">
        <v>17</v>
      </c>
      <c r="B31" s="9" t="s">
        <v>49</v>
      </c>
      <c r="C31" s="1" t="s">
        <v>71</v>
      </c>
      <c r="D31" s="9">
        <v>1986</v>
      </c>
      <c r="F31" s="6">
        <v>0.03916666666666667</v>
      </c>
      <c r="G31" s="6">
        <f t="shared" si="0"/>
        <v>0.010682870370370374</v>
      </c>
    </row>
    <row r="32" spans="1:7" ht="12.75">
      <c r="A32" s="9">
        <v>19</v>
      </c>
      <c r="B32" s="9" t="s">
        <v>50</v>
      </c>
      <c r="C32" s="1" t="s">
        <v>88</v>
      </c>
      <c r="D32" s="9">
        <v>1968</v>
      </c>
      <c r="E32" s="1" t="s">
        <v>29</v>
      </c>
      <c r="F32" s="6">
        <v>0.03962962962962964</v>
      </c>
      <c r="G32" s="6">
        <f t="shared" si="0"/>
        <v>0.011145833333333344</v>
      </c>
    </row>
    <row r="33" spans="1:7" ht="12.75">
      <c r="A33" s="9">
        <v>20</v>
      </c>
      <c r="B33" s="9" t="s">
        <v>51</v>
      </c>
      <c r="C33" s="1" t="s">
        <v>28</v>
      </c>
      <c r="D33" s="9">
        <v>1946</v>
      </c>
      <c r="E33" s="1" t="s">
        <v>29</v>
      </c>
      <c r="F33" s="6">
        <v>0.04028935185185184</v>
      </c>
      <c r="G33" s="6">
        <f t="shared" si="0"/>
        <v>0.011805555555555545</v>
      </c>
    </row>
    <row r="34" spans="1:7" ht="12.75">
      <c r="A34" s="9">
        <v>16</v>
      </c>
      <c r="B34" s="9" t="s">
        <v>52</v>
      </c>
      <c r="C34" s="1" t="s">
        <v>70</v>
      </c>
      <c r="D34" s="9">
        <v>1986</v>
      </c>
      <c r="F34" s="6">
        <v>0.04056712962962965</v>
      </c>
      <c r="G34" s="6">
        <f t="shared" si="0"/>
        <v>0.012083333333333352</v>
      </c>
    </row>
    <row r="35" spans="1:7" ht="12.75">
      <c r="A35" s="9">
        <v>7</v>
      </c>
      <c r="B35" s="9" t="s">
        <v>53</v>
      </c>
      <c r="C35" s="1" t="s">
        <v>75</v>
      </c>
      <c r="D35" s="9">
        <v>1980</v>
      </c>
      <c r="E35" s="1" t="s">
        <v>76</v>
      </c>
      <c r="F35" s="6">
        <v>0.040833333333333326</v>
      </c>
      <c r="G35" s="6">
        <f t="shared" si="0"/>
        <v>0.01234953703703703</v>
      </c>
    </row>
    <row r="36" spans="1:7" ht="12.75">
      <c r="A36" s="9">
        <v>1</v>
      </c>
      <c r="B36" s="9" t="s">
        <v>54</v>
      </c>
      <c r="C36" s="1" t="s">
        <v>63</v>
      </c>
      <c r="D36" s="9">
        <v>1980</v>
      </c>
      <c r="E36" s="1" t="s">
        <v>64</v>
      </c>
      <c r="F36" s="6">
        <v>0.04087962962962961</v>
      </c>
      <c r="G36" s="6">
        <f t="shared" si="0"/>
        <v>0.012395833333333318</v>
      </c>
    </row>
    <row r="37" spans="1:7" ht="12.75">
      <c r="A37" s="9">
        <v>35</v>
      </c>
      <c r="B37" s="9" t="s">
        <v>55</v>
      </c>
      <c r="C37" s="1" t="s">
        <v>90</v>
      </c>
      <c r="D37" s="9">
        <v>1966</v>
      </c>
      <c r="E37" s="1" t="s">
        <v>31</v>
      </c>
      <c r="F37" s="6">
        <v>0.04100694444444446</v>
      </c>
      <c r="G37" s="6">
        <f t="shared" si="0"/>
        <v>0.012523148148148162</v>
      </c>
    </row>
    <row r="38" spans="1:7" ht="12.75">
      <c r="A38" s="9">
        <v>24</v>
      </c>
      <c r="B38" s="9" t="s">
        <v>56</v>
      </c>
      <c r="C38" s="1" t="s">
        <v>81</v>
      </c>
      <c r="D38" s="9">
        <v>1977</v>
      </c>
      <c r="E38" s="1" t="s">
        <v>76</v>
      </c>
      <c r="F38" s="6">
        <v>0.04174768518518519</v>
      </c>
      <c r="G38" s="6">
        <f t="shared" si="0"/>
        <v>0.013263888888888898</v>
      </c>
    </row>
    <row r="39" spans="1:7" ht="12.75">
      <c r="A39" s="9">
        <v>26</v>
      </c>
      <c r="B39" s="9" t="s">
        <v>57</v>
      </c>
      <c r="C39" s="1" t="s">
        <v>92</v>
      </c>
      <c r="D39" s="9">
        <v>1958</v>
      </c>
      <c r="E39" s="1" t="s">
        <v>29</v>
      </c>
      <c r="F39" s="6">
        <v>0.04246527777777778</v>
      </c>
      <c r="G39" s="6">
        <f t="shared" si="0"/>
        <v>0.013981481481481487</v>
      </c>
    </row>
    <row r="40" spans="1:7" ht="12.75">
      <c r="A40" s="9">
        <v>31</v>
      </c>
      <c r="B40" s="9" t="s">
        <v>105</v>
      </c>
      <c r="C40" s="1" t="s">
        <v>93</v>
      </c>
      <c r="D40" s="9">
        <v>1960</v>
      </c>
      <c r="E40" s="1" t="s">
        <v>29</v>
      </c>
      <c r="F40" s="6">
        <v>0.042916666666666665</v>
      </c>
      <c r="G40" s="6">
        <f t="shared" si="0"/>
        <v>0.01443287037037037</v>
      </c>
    </row>
    <row r="41" spans="1:7" ht="12.75">
      <c r="A41" s="9">
        <v>10</v>
      </c>
      <c r="B41" s="9" t="s">
        <v>106</v>
      </c>
      <c r="C41" s="1" t="s">
        <v>16</v>
      </c>
      <c r="D41" s="9">
        <v>1969</v>
      </c>
      <c r="E41" s="1" t="s">
        <v>5</v>
      </c>
      <c r="F41" s="6">
        <v>0.044467592592592586</v>
      </c>
      <c r="G41" s="6">
        <f t="shared" si="0"/>
        <v>0.01598379629629629</v>
      </c>
    </row>
    <row r="42" spans="1:7" ht="12.75">
      <c r="A42" s="9">
        <v>18</v>
      </c>
      <c r="B42" s="9" t="s">
        <v>107</v>
      </c>
      <c r="C42" s="1" t="s">
        <v>94</v>
      </c>
      <c r="D42" s="9">
        <v>1950</v>
      </c>
      <c r="E42" s="1" t="s">
        <v>29</v>
      </c>
      <c r="F42" s="6">
        <v>0.044513888888888895</v>
      </c>
      <c r="G42" s="6">
        <f t="shared" si="0"/>
        <v>0.0160300925925926</v>
      </c>
    </row>
    <row r="43" spans="1:7" ht="12.75">
      <c r="A43" s="9">
        <v>12</v>
      </c>
      <c r="B43" s="9" t="s">
        <v>108</v>
      </c>
      <c r="C43" s="1" t="s">
        <v>79</v>
      </c>
      <c r="D43" s="9">
        <v>1976</v>
      </c>
      <c r="E43" s="1" t="s">
        <v>80</v>
      </c>
      <c r="F43" s="6">
        <v>0.04938657407407407</v>
      </c>
      <c r="G43" s="6">
        <f t="shared" si="0"/>
        <v>0.020902777777777774</v>
      </c>
    </row>
    <row r="44" spans="1:7" ht="12.75">
      <c r="A44" s="9">
        <v>33</v>
      </c>
      <c r="B44" s="9" t="s">
        <v>109</v>
      </c>
      <c r="C44" s="1" t="s">
        <v>95</v>
      </c>
      <c r="D44" s="9">
        <v>1950</v>
      </c>
      <c r="E44" s="1" t="s">
        <v>5</v>
      </c>
      <c r="F44" s="6">
        <v>0.049895833333333334</v>
      </c>
      <c r="G44" s="6">
        <f t="shared" si="0"/>
        <v>0.02141203703703704</v>
      </c>
    </row>
    <row r="45" spans="1:7" ht="12.75">
      <c r="A45" s="9">
        <v>14</v>
      </c>
      <c r="B45" s="9" t="s">
        <v>110</v>
      </c>
      <c r="C45" s="1" t="s">
        <v>96</v>
      </c>
      <c r="D45" s="9">
        <v>1965</v>
      </c>
      <c r="E45" s="1" t="s">
        <v>97</v>
      </c>
      <c r="F45" s="6">
        <v>0.05035879629629628</v>
      </c>
      <c r="G45" s="6">
        <f t="shared" si="0"/>
        <v>0.021874999999999988</v>
      </c>
    </row>
    <row r="46" spans="1:7" ht="12.75">
      <c r="A46" s="9">
        <v>23</v>
      </c>
      <c r="B46" s="9" t="s">
        <v>111</v>
      </c>
      <c r="C46" s="1" t="s">
        <v>20</v>
      </c>
      <c r="D46" s="9">
        <v>1980</v>
      </c>
      <c r="E46" s="1" t="s">
        <v>18</v>
      </c>
      <c r="F46" s="6">
        <v>0.055613425925925934</v>
      </c>
      <c r="G46" s="6">
        <f t="shared" si="0"/>
        <v>0.02712962962962964</v>
      </c>
    </row>
    <row r="47" spans="1:7" ht="12.75">
      <c r="A47" s="9">
        <v>25</v>
      </c>
      <c r="B47" s="9" t="s">
        <v>112</v>
      </c>
      <c r="C47" s="1" t="s">
        <v>104</v>
      </c>
      <c r="D47" s="9">
        <v>1967</v>
      </c>
      <c r="F47" s="6">
        <v>0.06045138888888888</v>
      </c>
      <c r="G47" s="6">
        <f t="shared" si="0"/>
        <v>0.03196759259259259</v>
      </c>
    </row>
    <row r="48" spans="1:7" ht="12.75">
      <c r="A48" s="9">
        <v>22</v>
      </c>
      <c r="B48" s="9" t="s">
        <v>113</v>
      </c>
      <c r="C48" s="1" t="s">
        <v>102</v>
      </c>
      <c r="D48" s="9">
        <v>1984</v>
      </c>
      <c r="E48" s="1" t="s">
        <v>103</v>
      </c>
      <c r="F48" s="6">
        <v>0.06151620370370368</v>
      </c>
      <c r="G48" s="6">
        <f t="shared" si="0"/>
        <v>0.033032407407407385</v>
      </c>
    </row>
    <row r="49" spans="1:7" ht="12.75">
      <c r="A49" s="9">
        <v>11</v>
      </c>
      <c r="C49" s="1" t="s">
        <v>87</v>
      </c>
      <c r="D49" s="9">
        <v>1966</v>
      </c>
      <c r="E49" s="1" t="s">
        <v>115</v>
      </c>
      <c r="F49" s="6" t="s">
        <v>116</v>
      </c>
      <c r="G49" s="6" t="s">
        <v>116</v>
      </c>
    </row>
    <row r="50" spans="1:7" ht="12.75">
      <c r="A50" s="9">
        <v>8</v>
      </c>
      <c r="C50" s="1" t="s">
        <v>77</v>
      </c>
      <c r="D50" s="9">
        <v>1976</v>
      </c>
      <c r="E50" s="1" t="s">
        <v>78</v>
      </c>
      <c r="F50" s="6" t="s">
        <v>116</v>
      </c>
      <c r="G50" s="6" t="s">
        <v>116</v>
      </c>
    </row>
    <row r="51" ht="12.75">
      <c r="G51" s="6"/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6"/>
  <sheetViews>
    <sheetView zoomScale="125" zoomScaleNormal="125" workbookViewId="0" topLeftCell="A20">
      <selection activeCell="A43" sqref="A43:K49"/>
    </sheetView>
  </sheetViews>
  <sheetFormatPr defaultColWidth="9.00390625" defaultRowHeight="12.75"/>
  <cols>
    <col min="1" max="1" width="8.875" style="1" customWidth="1"/>
    <col min="2" max="2" width="9.00390625" style="9" customWidth="1"/>
    <col min="3" max="3" width="23.375" style="1" customWidth="1"/>
    <col min="4" max="4" width="9.375" style="9" customWidth="1"/>
    <col min="5" max="5" width="27.125" style="1" customWidth="1"/>
    <col min="6" max="6" width="15.125" style="1" customWidth="1"/>
    <col min="7" max="7" width="15.125" style="1" hidden="1" customWidth="1"/>
    <col min="8" max="8" width="15.125" style="1" customWidth="1"/>
    <col min="9" max="9" width="15.125" style="1" hidden="1" customWidth="1"/>
    <col min="10" max="11" width="15.125" style="1" customWidth="1"/>
    <col min="12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1" ht="30" customHeight="1" thickBo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3" customFormat="1" ht="24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4" customHeight="1">
      <c r="A9" s="20" t="s">
        <v>124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4" customHeight="1">
      <c r="A10" s="21" t="s">
        <v>120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4" customHeight="1">
      <c r="A11" s="17" t="s">
        <v>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s="14" customFormat="1" ht="24" customHeight="1">
      <c r="A12" s="22" t="s">
        <v>196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</row>
    <row r="14" spans="1:11" ht="15.75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127</v>
      </c>
      <c r="H15" s="13" t="s">
        <v>2</v>
      </c>
      <c r="I15" s="13" t="s">
        <v>128</v>
      </c>
      <c r="J15" s="13" t="s">
        <v>3</v>
      </c>
      <c r="K15" s="13" t="s">
        <v>4</v>
      </c>
    </row>
    <row r="16" spans="1:11" ht="12.75">
      <c r="A16" s="9">
        <v>34</v>
      </c>
      <c r="B16" s="9" t="s">
        <v>112</v>
      </c>
      <c r="C16" s="1" t="s">
        <v>193</v>
      </c>
      <c r="D16" s="9">
        <v>1946</v>
      </c>
      <c r="E16" s="1" t="s">
        <v>125</v>
      </c>
      <c r="F16" s="6">
        <v>0.0128125</v>
      </c>
      <c r="G16" s="6">
        <v>0.09443287037037036</v>
      </c>
      <c r="H16" s="6">
        <f aca="true" t="shared" si="0" ref="H16:H49">G16-F16</f>
        <v>0.08162037037037036</v>
      </c>
      <c r="I16" s="6">
        <v>0.13563657407407406</v>
      </c>
      <c r="J16" s="6">
        <f aca="true" t="shared" si="1" ref="J16:J35">I16-H16-F16</f>
        <v>0.04120370370370371</v>
      </c>
      <c r="K16" s="6">
        <f aca="true" t="shared" si="2" ref="K16:K35">F16+H16+J16</f>
        <v>0.13563657407407406</v>
      </c>
    </row>
    <row r="17" spans="1:11" ht="12.75">
      <c r="A17" s="9">
        <v>23</v>
      </c>
      <c r="B17" s="9" t="s">
        <v>108</v>
      </c>
      <c r="C17" s="1" t="s">
        <v>130</v>
      </c>
      <c r="D17" s="9">
        <v>1953</v>
      </c>
      <c r="E17" s="1" t="s">
        <v>5</v>
      </c>
      <c r="F17" s="6">
        <v>0.008425925925925925</v>
      </c>
      <c r="G17" s="6">
        <v>0.0674537037037037</v>
      </c>
      <c r="H17" s="6">
        <f t="shared" si="0"/>
        <v>0.05902777777777777</v>
      </c>
      <c r="I17" s="6">
        <v>0.10996527777777777</v>
      </c>
      <c r="J17" s="6">
        <f t="shared" si="1"/>
        <v>0.04251157407407408</v>
      </c>
      <c r="K17" s="6">
        <f t="shared" si="2"/>
        <v>0.10996527777777777</v>
      </c>
    </row>
    <row r="18" spans="1:11" ht="12.75">
      <c r="A18" s="9">
        <v>20</v>
      </c>
      <c r="B18" s="9" t="s">
        <v>111</v>
      </c>
      <c r="C18" s="1" t="s">
        <v>93</v>
      </c>
      <c r="D18" s="9">
        <v>1960</v>
      </c>
      <c r="E18" s="1" t="s">
        <v>125</v>
      </c>
      <c r="F18" s="6">
        <v>0.00835648148148148</v>
      </c>
      <c r="G18" s="6">
        <v>0.08215277777777778</v>
      </c>
      <c r="H18" s="6">
        <f t="shared" si="0"/>
        <v>0.0737962962962963</v>
      </c>
      <c r="I18" s="6">
        <v>0.12135416666666667</v>
      </c>
      <c r="J18" s="6">
        <f t="shared" si="1"/>
        <v>0.03920138888888888</v>
      </c>
      <c r="K18" s="6">
        <f t="shared" si="2"/>
        <v>0.12135416666666667</v>
      </c>
    </row>
    <row r="19" spans="1:11" ht="12.75">
      <c r="A19" s="9">
        <v>19</v>
      </c>
      <c r="B19" s="9" t="s">
        <v>40</v>
      </c>
      <c r="C19" s="1" t="s">
        <v>91</v>
      </c>
      <c r="D19" s="9">
        <v>1962</v>
      </c>
      <c r="E19" s="1" t="s">
        <v>135</v>
      </c>
      <c r="F19" s="6">
        <v>0.005590277777777778</v>
      </c>
      <c r="G19" s="6">
        <v>0.05811342592592592</v>
      </c>
      <c r="H19" s="6">
        <f t="shared" si="0"/>
        <v>0.052523148148148145</v>
      </c>
      <c r="I19" s="6">
        <v>0.08622685185185186</v>
      </c>
      <c r="J19" s="6">
        <f t="shared" si="1"/>
        <v>0.028113425925925938</v>
      </c>
      <c r="K19" s="6">
        <f t="shared" si="2"/>
        <v>0.08622685185185186</v>
      </c>
    </row>
    <row r="20" spans="1:11" ht="12.75">
      <c r="A20" s="9">
        <v>13</v>
      </c>
      <c r="B20" s="9" t="s">
        <v>51</v>
      </c>
      <c r="C20" s="1" t="s">
        <v>17</v>
      </c>
      <c r="D20" s="9">
        <v>1962</v>
      </c>
      <c r="E20" s="1" t="s">
        <v>125</v>
      </c>
      <c r="F20" s="6">
        <v>0.007245370370370371</v>
      </c>
      <c r="G20" s="6">
        <v>0.0621875</v>
      </c>
      <c r="H20" s="6">
        <f t="shared" si="0"/>
        <v>0.05494212962962963</v>
      </c>
      <c r="I20" s="6">
        <v>0.09483796296296297</v>
      </c>
      <c r="J20" s="6">
        <f t="shared" si="1"/>
        <v>0.032650462962962964</v>
      </c>
      <c r="K20" s="6">
        <f t="shared" si="2"/>
        <v>0.09483796296296297</v>
      </c>
    </row>
    <row r="21" spans="1:11" ht="12.75">
      <c r="A21" s="9">
        <v>24</v>
      </c>
      <c r="B21" s="9" t="s">
        <v>37</v>
      </c>
      <c r="C21" s="1" t="s">
        <v>89</v>
      </c>
      <c r="D21" s="9">
        <v>1964</v>
      </c>
      <c r="E21" s="1" t="s">
        <v>5</v>
      </c>
      <c r="F21" s="6">
        <v>0.007442129629629629</v>
      </c>
      <c r="G21" s="6">
        <v>0.0590625</v>
      </c>
      <c r="H21" s="6">
        <f t="shared" si="0"/>
        <v>0.051620370370370365</v>
      </c>
      <c r="I21" s="6">
        <v>0.08550925925925927</v>
      </c>
      <c r="J21" s="6">
        <f t="shared" si="1"/>
        <v>0.026446759259259277</v>
      </c>
      <c r="K21" s="6">
        <f t="shared" si="2"/>
        <v>0.08550925925925927</v>
      </c>
    </row>
    <row r="22" spans="1:11" ht="12.75">
      <c r="A22" s="9">
        <v>7</v>
      </c>
      <c r="B22" s="9" t="s">
        <v>44</v>
      </c>
      <c r="C22" s="1" t="s">
        <v>133</v>
      </c>
      <c r="D22" s="9">
        <v>1966</v>
      </c>
      <c r="E22" s="1" t="s">
        <v>132</v>
      </c>
      <c r="F22" s="6">
        <v>0.006145833333333333</v>
      </c>
      <c r="G22" s="6">
        <v>0.06009259259259259</v>
      </c>
      <c r="H22" s="6">
        <f t="shared" si="0"/>
        <v>0.053946759259259264</v>
      </c>
      <c r="I22" s="6">
        <v>0.09116898148148149</v>
      </c>
      <c r="J22" s="6">
        <f t="shared" si="1"/>
        <v>0.031076388888888893</v>
      </c>
      <c r="K22" s="6">
        <f t="shared" si="2"/>
        <v>0.09116898148148149</v>
      </c>
    </row>
    <row r="23" spans="1:11" ht="12.75">
      <c r="A23" s="9">
        <v>33</v>
      </c>
      <c r="B23" s="9" t="s">
        <v>54</v>
      </c>
      <c r="C23" s="1" t="s">
        <v>192</v>
      </c>
      <c r="D23" s="9">
        <v>1966</v>
      </c>
      <c r="E23" s="1" t="s">
        <v>135</v>
      </c>
      <c r="F23" s="6">
        <v>0.00636574074074074</v>
      </c>
      <c r="G23" s="6">
        <v>0.06811342592592594</v>
      </c>
      <c r="H23" s="6">
        <f t="shared" si="0"/>
        <v>0.0617476851851852</v>
      </c>
      <c r="I23" s="6">
        <v>0.09895833333333333</v>
      </c>
      <c r="J23" s="6">
        <f t="shared" si="1"/>
        <v>0.03084490740740739</v>
      </c>
      <c r="K23" s="6">
        <f t="shared" si="2"/>
        <v>0.09895833333333333</v>
      </c>
    </row>
    <row r="24" spans="1:11" ht="12.75">
      <c r="A24" s="9">
        <v>8</v>
      </c>
      <c r="B24" s="9" t="s">
        <v>55</v>
      </c>
      <c r="C24" s="1" t="s">
        <v>194</v>
      </c>
      <c r="D24" s="9">
        <v>1966</v>
      </c>
      <c r="E24" s="1" t="s">
        <v>132</v>
      </c>
      <c r="F24" s="6">
        <v>0.00837962962962963</v>
      </c>
      <c r="G24" s="6">
        <v>0.06458333333333334</v>
      </c>
      <c r="H24" s="6">
        <f t="shared" si="0"/>
        <v>0.056203703703703714</v>
      </c>
      <c r="I24" s="6">
        <v>0.09959490740740741</v>
      </c>
      <c r="J24" s="6">
        <f t="shared" si="1"/>
        <v>0.03501157407407407</v>
      </c>
      <c r="K24" s="6">
        <f t="shared" si="2"/>
        <v>0.09959490740740741</v>
      </c>
    </row>
    <row r="25" spans="1:11" ht="12.75">
      <c r="A25" s="9">
        <v>4</v>
      </c>
      <c r="B25" s="9" t="s">
        <v>45</v>
      </c>
      <c r="C25" s="1" t="s">
        <v>136</v>
      </c>
      <c r="D25" s="9">
        <v>1967</v>
      </c>
      <c r="E25" s="1" t="s">
        <v>137</v>
      </c>
      <c r="F25" s="6">
        <v>0.005787037037037038</v>
      </c>
      <c r="G25" s="6">
        <v>0.06333333333333334</v>
      </c>
      <c r="H25" s="6">
        <f t="shared" si="0"/>
        <v>0.057546296296296304</v>
      </c>
      <c r="I25" s="6">
        <v>0.09150462962962963</v>
      </c>
      <c r="J25" s="6">
        <f t="shared" si="1"/>
        <v>0.028171296296296288</v>
      </c>
      <c r="K25" s="6">
        <f t="shared" si="2"/>
        <v>0.09150462962962963</v>
      </c>
    </row>
    <row r="26" spans="1:11" ht="12.75">
      <c r="A26" s="9">
        <v>16</v>
      </c>
      <c r="B26" s="9" t="s">
        <v>47</v>
      </c>
      <c r="C26" s="1" t="s">
        <v>15</v>
      </c>
      <c r="D26" s="9">
        <v>1967</v>
      </c>
      <c r="E26" s="1" t="s">
        <v>5</v>
      </c>
      <c r="F26" s="6">
        <v>0.007962962962962963</v>
      </c>
      <c r="G26" s="6">
        <v>0.060995370370370366</v>
      </c>
      <c r="H26" s="6">
        <f t="shared" si="0"/>
        <v>0.0530324074074074</v>
      </c>
      <c r="I26" s="6">
        <v>0.09383101851851851</v>
      </c>
      <c r="J26" s="6">
        <f t="shared" si="1"/>
        <v>0.03283564814814814</v>
      </c>
      <c r="K26" s="6">
        <f t="shared" si="2"/>
        <v>0.09383101851851851</v>
      </c>
    </row>
    <row r="27" spans="1:11" ht="12.75">
      <c r="A27" s="9">
        <v>31</v>
      </c>
      <c r="B27" s="9" t="s">
        <v>52</v>
      </c>
      <c r="C27" s="1" t="s">
        <v>88</v>
      </c>
      <c r="D27" s="9">
        <v>1968</v>
      </c>
      <c r="E27" s="1" t="s">
        <v>125</v>
      </c>
      <c r="F27" s="6">
        <v>0.007523148148148148</v>
      </c>
      <c r="G27" s="6">
        <v>0.06473379629629629</v>
      </c>
      <c r="H27" s="6">
        <f t="shared" si="0"/>
        <v>0.05721064814814814</v>
      </c>
      <c r="I27" s="6">
        <v>0.0961111111111111</v>
      </c>
      <c r="J27" s="6">
        <f t="shared" si="1"/>
        <v>0.031377314814814816</v>
      </c>
      <c r="K27" s="6">
        <f t="shared" si="2"/>
        <v>0.0961111111111111</v>
      </c>
    </row>
    <row r="28" spans="1:11" ht="12.75">
      <c r="A28" s="9">
        <v>21</v>
      </c>
      <c r="B28" s="9" t="s">
        <v>107</v>
      </c>
      <c r="C28" s="1" t="s">
        <v>16</v>
      </c>
      <c r="D28" s="9">
        <v>1969</v>
      </c>
      <c r="E28" s="1" t="s">
        <v>5</v>
      </c>
      <c r="F28" s="6">
        <v>0.008425925925925925</v>
      </c>
      <c r="G28" s="6">
        <v>0.0681712962962963</v>
      </c>
      <c r="H28" s="6">
        <f t="shared" si="0"/>
        <v>0.05974537037037037</v>
      </c>
      <c r="I28" s="6">
        <v>0.1078587962962963</v>
      </c>
      <c r="J28" s="6">
        <f t="shared" si="1"/>
        <v>0.0396875</v>
      </c>
      <c r="K28" s="6">
        <f t="shared" si="2"/>
        <v>0.1078587962962963</v>
      </c>
    </row>
    <row r="29" spans="1:11" ht="12.75">
      <c r="A29" s="9">
        <v>11</v>
      </c>
      <c r="B29" s="9" t="s">
        <v>49</v>
      </c>
      <c r="C29" s="1" t="s">
        <v>129</v>
      </c>
      <c r="D29" s="9">
        <v>1970</v>
      </c>
      <c r="E29" s="1" t="s">
        <v>84</v>
      </c>
      <c r="F29" s="6">
        <v>0.006944444444444444</v>
      </c>
      <c r="G29" s="6">
        <v>0.053159722222222226</v>
      </c>
      <c r="H29" s="6">
        <f t="shared" si="0"/>
        <v>0.046215277777777786</v>
      </c>
      <c r="I29" s="6">
        <v>0.09452546296296298</v>
      </c>
      <c r="J29" s="6">
        <f t="shared" si="1"/>
        <v>0.041365740740740745</v>
      </c>
      <c r="K29" s="6">
        <f t="shared" si="2"/>
        <v>0.09452546296296298</v>
      </c>
    </row>
    <row r="30" spans="1:11" ht="12.75">
      <c r="A30" s="9">
        <v>10</v>
      </c>
      <c r="B30" s="9" t="s">
        <v>46</v>
      </c>
      <c r="C30" s="1" t="s">
        <v>32</v>
      </c>
      <c r="D30" s="9">
        <v>1972</v>
      </c>
      <c r="E30" s="1" t="s">
        <v>125</v>
      </c>
      <c r="F30" s="6">
        <v>0.007453703703703703</v>
      </c>
      <c r="G30" s="6">
        <v>0.06233796296296296</v>
      </c>
      <c r="H30" s="6">
        <f t="shared" si="0"/>
        <v>0.05488425925925926</v>
      </c>
      <c r="I30" s="6">
        <v>0.09270833333333334</v>
      </c>
      <c r="J30" s="6">
        <f t="shared" si="1"/>
        <v>0.030370370370370377</v>
      </c>
      <c r="K30" s="6">
        <f t="shared" si="2"/>
        <v>0.09270833333333334</v>
      </c>
    </row>
    <row r="31" spans="1:11" ht="12.75">
      <c r="A31" s="9">
        <v>17</v>
      </c>
      <c r="B31" s="9" t="s">
        <v>48</v>
      </c>
      <c r="C31" s="1" t="s">
        <v>143</v>
      </c>
      <c r="D31" s="9">
        <v>1975</v>
      </c>
      <c r="E31" s="1" t="s">
        <v>144</v>
      </c>
      <c r="F31" s="6">
        <v>0.006273148148148148</v>
      </c>
      <c r="G31" s="6">
        <v>0.062129629629629625</v>
      </c>
      <c r="H31" s="6">
        <f t="shared" si="0"/>
        <v>0.05585648148148148</v>
      </c>
      <c r="I31" s="6">
        <v>0.09401620370370371</v>
      </c>
      <c r="J31" s="6">
        <f t="shared" si="1"/>
        <v>0.03188657407407409</v>
      </c>
      <c r="K31" s="6">
        <f t="shared" si="2"/>
        <v>0.09401620370370371</v>
      </c>
    </row>
    <row r="32" spans="1:11" ht="12.75">
      <c r="A32" s="9">
        <v>32</v>
      </c>
      <c r="B32" s="9" t="s">
        <v>36</v>
      </c>
      <c r="C32" s="1" t="s">
        <v>82</v>
      </c>
      <c r="D32" s="9">
        <v>1976</v>
      </c>
      <c r="E32" s="1" t="s">
        <v>125</v>
      </c>
      <c r="F32" s="6">
        <v>0.0062268518518518515</v>
      </c>
      <c r="G32" s="6">
        <v>0.05813657407407408</v>
      </c>
      <c r="H32" s="6">
        <f t="shared" si="0"/>
        <v>0.051909722222222225</v>
      </c>
      <c r="I32" s="6">
        <v>0.08341435185185185</v>
      </c>
      <c r="J32" s="6">
        <f t="shared" si="1"/>
        <v>0.025277777777777774</v>
      </c>
      <c r="K32" s="6">
        <f t="shared" si="2"/>
        <v>0.08341435185185185</v>
      </c>
    </row>
    <row r="33" spans="1:11" ht="12.75">
      <c r="A33" s="9">
        <v>30</v>
      </c>
      <c r="B33" s="9" t="s">
        <v>35</v>
      </c>
      <c r="C33" s="1" t="s">
        <v>190</v>
      </c>
      <c r="D33" s="9">
        <v>1977</v>
      </c>
      <c r="E33" s="1" t="s">
        <v>191</v>
      </c>
      <c r="F33" s="6">
        <v>0.005046296296296296</v>
      </c>
      <c r="G33" s="6">
        <v>0.058032407407407414</v>
      </c>
      <c r="H33" s="6">
        <f t="shared" si="0"/>
        <v>0.052986111111111116</v>
      </c>
      <c r="I33" s="6">
        <v>0.08306712962962963</v>
      </c>
      <c r="J33" s="6">
        <f t="shared" si="1"/>
        <v>0.02503472222222222</v>
      </c>
      <c r="K33" s="6">
        <f t="shared" si="2"/>
        <v>0.08306712962962963</v>
      </c>
    </row>
    <row r="34" spans="1:11" ht="12.75">
      <c r="A34" s="9">
        <v>6</v>
      </c>
      <c r="B34" s="9" t="s">
        <v>105</v>
      </c>
      <c r="C34" s="1" t="s">
        <v>81</v>
      </c>
      <c r="D34" s="9">
        <v>1977</v>
      </c>
      <c r="E34" s="1" t="s">
        <v>76</v>
      </c>
      <c r="F34" s="6">
        <v>0.00900462962962963</v>
      </c>
      <c r="G34" s="6">
        <v>0.0715625</v>
      </c>
      <c r="H34" s="6">
        <f t="shared" si="0"/>
        <v>0.06255787037037037</v>
      </c>
      <c r="I34" s="6">
        <v>0.10434027777777777</v>
      </c>
      <c r="J34" s="6">
        <f t="shared" si="1"/>
        <v>0.03277777777777777</v>
      </c>
      <c r="K34" s="6">
        <f t="shared" si="2"/>
        <v>0.10434027777777777</v>
      </c>
    </row>
    <row r="35" spans="1:11" ht="12.75">
      <c r="A35" s="9">
        <v>26</v>
      </c>
      <c r="B35" s="9" t="s">
        <v>106</v>
      </c>
      <c r="C35" s="1" t="s">
        <v>182</v>
      </c>
      <c r="D35" s="9">
        <v>1977</v>
      </c>
      <c r="E35" s="1" t="s">
        <v>183</v>
      </c>
      <c r="F35" s="6">
        <v>0.008819444444444444</v>
      </c>
      <c r="G35" s="6">
        <v>0.0680324074074074</v>
      </c>
      <c r="H35" s="6">
        <f t="shared" si="0"/>
        <v>0.05921296296296296</v>
      </c>
      <c r="I35" s="6">
        <v>0.10600694444444443</v>
      </c>
      <c r="J35" s="6">
        <f t="shared" si="1"/>
        <v>0.03797453703703703</v>
      </c>
      <c r="K35" s="6">
        <f t="shared" si="2"/>
        <v>0.10600694444444443</v>
      </c>
    </row>
    <row r="36" spans="1:11" ht="12.75">
      <c r="A36" s="9">
        <v>25</v>
      </c>
      <c r="B36" s="9" t="s">
        <v>121</v>
      </c>
      <c r="C36" s="1" t="s">
        <v>184</v>
      </c>
      <c r="D36" s="9">
        <v>1977</v>
      </c>
      <c r="E36" s="1" t="s">
        <v>185</v>
      </c>
      <c r="F36" s="6">
        <v>0.008217592592592594</v>
      </c>
      <c r="G36" s="6">
        <v>0.07234953703703705</v>
      </c>
      <c r="H36" s="6">
        <f t="shared" si="0"/>
        <v>0.06413194444444445</v>
      </c>
      <c r="I36" s="6" t="s">
        <v>195</v>
      </c>
      <c r="J36" s="6" t="s">
        <v>195</v>
      </c>
      <c r="K36" s="6" t="s">
        <v>195</v>
      </c>
    </row>
    <row r="37" spans="1:11" ht="12.75">
      <c r="A37" s="9">
        <v>27</v>
      </c>
      <c r="B37" s="9" t="s">
        <v>42</v>
      </c>
      <c r="C37" s="1" t="s">
        <v>186</v>
      </c>
      <c r="D37" s="9">
        <v>1978</v>
      </c>
      <c r="E37" s="1" t="s">
        <v>187</v>
      </c>
      <c r="F37" s="6">
        <v>0.006481481481481481</v>
      </c>
      <c r="G37" s="6">
        <v>0.0584837962962963</v>
      </c>
      <c r="H37" s="6">
        <f t="shared" si="0"/>
        <v>0.052002314814814814</v>
      </c>
      <c r="I37" s="6">
        <v>0.08873842592592592</v>
      </c>
      <c r="J37" s="6">
        <f aca="true" t="shared" si="3" ref="J37:J49">I37-H37-F37</f>
        <v>0.03025462962962962</v>
      </c>
      <c r="K37" s="6">
        <f aca="true" t="shared" si="4" ref="K37:K49">F37+H37+J37</f>
        <v>0.08873842592592592</v>
      </c>
    </row>
    <row r="38" spans="1:11" ht="12.75">
      <c r="A38" s="9">
        <v>1</v>
      </c>
      <c r="B38" s="9" t="s">
        <v>57</v>
      </c>
      <c r="C38" s="1" t="s">
        <v>63</v>
      </c>
      <c r="D38" s="9">
        <v>1980</v>
      </c>
      <c r="E38" s="1" t="s">
        <v>64</v>
      </c>
      <c r="F38" s="6">
        <v>0.0067708333333333336</v>
      </c>
      <c r="G38" s="6">
        <v>0.06967592592592593</v>
      </c>
      <c r="H38" s="6">
        <f t="shared" si="0"/>
        <v>0.0629050925925926</v>
      </c>
      <c r="I38" s="6">
        <v>0.10153935185185185</v>
      </c>
      <c r="J38" s="6">
        <f t="shared" si="3"/>
        <v>0.03186342592592592</v>
      </c>
      <c r="K38" s="6">
        <f t="shared" si="4"/>
        <v>0.10153935185185185</v>
      </c>
    </row>
    <row r="39" spans="1:11" ht="12.75">
      <c r="A39" s="9">
        <v>29</v>
      </c>
      <c r="B39" s="9" t="s">
        <v>113</v>
      </c>
      <c r="C39" s="1" t="s">
        <v>189</v>
      </c>
      <c r="D39" s="9">
        <v>1982</v>
      </c>
      <c r="E39" s="1" t="s">
        <v>84</v>
      </c>
      <c r="F39" s="6">
        <v>0.007199074074074074</v>
      </c>
      <c r="G39" s="6">
        <v>0.09328703703703704</v>
      </c>
      <c r="H39" s="6">
        <f t="shared" si="0"/>
        <v>0.08608796296296296</v>
      </c>
      <c r="I39" s="6">
        <v>0.13608796296296297</v>
      </c>
      <c r="J39" s="6">
        <f t="shared" si="3"/>
        <v>0.04280092592592593</v>
      </c>
      <c r="K39" s="6">
        <f t="shared" si="4"/>
        <v>0.13608796296296297</v>
      </c>
    </row>
    <row r="40" spans="1:11" ht="12.75">
      <c r="A40" s="9">
        <v>3</v>
      </c>
      <c r="B40" s="9" t="s">
        <v>43</v>
      </c>
      <c r="C40" s="1" t="s">
        <v>139</v>
      </c>
      <c r="D40" s="9">
        <v>1983</v>
      </c>
      <c r="E40" s="1" t="s">
        <v>84</v>
      </c>
      <c r="F40" s="6">
        <v>0.005543981481481482</v>
      </c>
      <c r="G40" s="6">
        <v>0.058819444444444445</v>
      </c>
      <c r="H40" s="6">
        <f t="shared" si="0"/>
        <v>0.05327546296296296</v>
      </c>
      <c r="I40" s="6">
        <v>0.090625</v>
      </c>
      <c r="J40" s="6">
        <f t="shared" si="3"/>
        <v>0.03180555555555555</v>
      </c>
      <c r="K40" s="6">
        <f t="shared" si="4"/>
        <v>0.090625</v>
      </c>
    </row>
    <row r="41" spans="1:11" ht="12.75">
      <c r="A41" s="9">
        <v>18</v>
      </c>
      <c r="B41" s="9" t="s">
        <v>109</v>
      </c>
      <c r="C41" s="1" t="s">
        <v>145</v>
      </c>
      <c r="D41" s="9">
        <v>1983</v>
      </c>
      <c r="E41" s="1" t="s">
        <v>146</v>
      </c>
      <c r="F41" s="6">
        <v>0.007013888888888889</v>
      </c>
      <c r="G41" s="6">
        <v>0.0734375</v>
      </c>
      <c r="H41" s="6">
        <f t="shared" si="0"/>
        <v>0.06642361111111111</v>
      </c>
      <c r="I41" s="6">
        <v>0.11420138888888888</v>
      </c>
      <c r="J41" s="6">
        <f t="shared" si="3"/>
        <v>0.04076388888888888</v>
      </c>
      <c r="K41" s="6">
        <f t="shared" si="4"/>
        <v>0.11420138888888888</v>
      </c>
    </row>
    <row r="42" spans="1:11" ht="12.75">
      <c r="A42" s="9">
        <v>15</v>
      </c>
      <c r="B42" s="9" t="s">
        <v>110</v>
      </c>
      <c r="C42" s="1" t="s">
        <v>141</v>
      </c>
      <c r="D42" s="9">
        <v>1983</v>
      </c>
      <c r="E42" s="1" t="s">
        <v>142</v>
      </c>
      <c r="F42" s="6">
        <v>0.008449074074074074</v>
      </c>
      <c r="G42" s="6">
        <v>0.07347222222222222</v>
      </c>
      <c r="H42" s="6">
        <f t="shared" si="0"/>
        <v>0.06502314814814814</v>
      </c>
      <c r="I42" s="6">
        <v>0.11648148148148148</v>
      </c>
      <c r="J42" s="6">
        <f t="shared" si="3"/>
        <v>0.04300925925925927</v>
      </c>
      <c r="K42" s="6">
        <f t="shared" si="4"/>
        <v>0.11648148148148149</v>
      </c>
    </row>
    <row r="43" spans="1:11" ht="12.75">
      <c r="A43" s="9">
        <v>22</v>
      </c>
      <c r="B43" s="9" t="s">
        <v>39</v>
      </c>
      <c r="C43" s="1" t="s">
        <v>147</v>
      </c>
      <c r="D43" s="9">
        <v>1985</v>
      </c>
      <c r="E43" s="1" t="s">
        <v>135</v>
      </c>
      <c r="F43" s="6">
        <v>0.005011574074074074</v>
      </c>
      <c r="G43" s="6">
        <v>0.055405092592592596</v>
      </c>
      <c r="H43" s="6">
        <f t="shared" si="0"/>
        <v>0.050393518518518525</v>
      </c>
      <c r="I43" s="6">
        <v>0.08591435185185185</v>
      </c>
      <c r="J43" s="6">
        <f t="shared" si="3"/>
        <v>0.030509259259259253</v>
      </c>
      <c r="K43" s="6">
        <f t="shared" si="4"/>
        <v>0.08591435185185185</v>
      </c>
    </row>
    <row r="44" spans="1:11" ht="12.75">
      <c r="A44" s="9">
        <v>28</v>
      </c>
      <c r="B44" s="9" t="s">
        <v>50</v>
      </c>
      <c r="C44" s="1" t="s">
        <v>188</v>
      </c>
      <c r="D44" s="9">
        <v>1985</v>
      </c>
      <c r="E44" s="1" t="s">
        <v>187</v>
      </c>
      <c r="F44" s="6">
        <v>0.0075</v>
      </c>
      <c r="G44" s="6">
        <v>0.06118055555555555</v>
      </c>
      <c r="H44" s="6">
        <f t="shared" si="0"/>
        <v>0.05368055555555555</v>
      </c>
      <c r="I44" s="6">
        <v>0.09469907407407407</v>
      </c>
      <c r="J44" s="6">
        <f t="shared" si="3"/>
        <v>0.033518518518518524</v>
      </c>
      <c r="K44" s="6">
        <f t="shared" si="4"/>
        <v>0.09469907407407407</v>
      </c>
    </row>
    <row r="45" spans="1:11" ht="12.75">
      <c r="A45" s="9">
        <v>14</v>
      </c>
      <c r="B45" s="9" t="s">
        <v>56</v>
      </c>
      <c r="C45" s="1" t="s">
        <v>140</v>
      </c>
      <c r="D45" s="9">
        <v>1985</v>
      </c>
      <c r="F45" s="6">
        <v>0.0071643518518518514</v>
      </c>
      <c r="G45" s="6">
        <v>0.06622685185185186</v>
      </c>
      <c r="H45" s="6">
        <f t="shared" si="0"/>
        <v>0.059062500000000004</v>
      </c>
      <c r="I45" s="6">
        <v>0.10112268518518519</v>
      </c>
      <c r="J45" s="6">
        <f t="shared" si="3"/>
        <v>0.034895833333333334</v>
      </c>
      <c r="K45" s="6">
        <f t="shared" si="4"/>
        <v>0.10112268518518519</v>
      </c>
    </row>
    <row r="46" spans="1:11" ht="12.75">
      <c r="A46" s="9">
        <v>12</v>
      </c>
      <c r="B46" s="9" t="s">
        <v>53</v>
      </c>
      <c r="C46" s="1" t="s">
        <v>71</v>
      </c>
      <c r="D46" s="9">
        <v>1986</v>
      </c>
      <c r="F46" s="6">
        <v>0.007905092592592592</v>
      </c>
      <c r="G46" s="6">
        <v>0.06432870370370371</v>
      </c>
      <c r="H46" s="6">
        <f t="shared" si="0"/>
        <v>0.05642361111111112</v>
      </c>
      <c r="I46" s="6">
        <v>0.09796296296296296</v>
      </c>
      <c r="J46" s="6">
        <f t="shared" si="3"/>
        <v>0.03363425925925925</v>
      </c>
      <c r="K46" s="6">
        <f t="shared" si="4"/>
        <v>0.09796296296296296</v>
      </c>
    </row>
    <row r="47" spans="1:11" ht="12.75">
      <c r="A47" s="9">
        <v>2</v>
      </c>
      <c r="B47" s="9" t="s">
        <v>34</v>
      </c>
      <c r="C47" s="1" t="s">
        <v>138</v>
      </c>
      <c r="D47" s="9">
        <v>1991</v>
      </c>
      <c r="E47" s="1" t="s">
        <v>135</v>
      </c>
      <c r="F47" s="6">
        <v>0.00431712962962963</v>
      </c>
      <c r="G47" s="6">
        <v>0.053159722222222226</v>
      </c>
      <c r="H47" s="6">
        <f t="shared" si="0"/>
        <v>0.0488425925925926</v>
      </c>
      <c r="I47" s="6">
        <v>0.07788194444444445</v>
      </c>
      <c r="J47" s="6">
        <f t="shared" si="3"/>
        <v>0.024722222222222222</v>
      </c>
      <c r="K47" s="6">
        <f t="shared" si="4"/>
        <v>0.07788194444444445</v>
      </c>
    </row>
    <row r="48" spans="1:11" ht="12.75">
      <c r="A48" s="9">
        <v>9</v>
      </c>
      <c r="B48" s="9" t="s">
        <v>38</v>
      </c>
      <c r="C48" s="1" t="s">
        <v>131</v>
      </c>
      <c r="D48" s="9">
        <v>1992</v>
      </c>
      <c r="E48" s="1" t="s">
        <v>132</v>
      </c>
      <c r="F48" s="6">
        <v>0.005532407407407407</v>
      </c>
      <c r="G48" s="6">
        <v>0.05311342592592593</v>
      </c>
      <c r="H48" s="6">
        <f t="shared" si="0"/>
        <v>0.04758101851851852</v>
      </c>
      <c r="I48" s="6">
        <v>0.0857986111111111</v>
      </c>
      <c r="J48" s="6">
        <f t="shared" si="3"/>
        <v>0.03268518518518517</v>
      </c>
      <c r="K48" s="6">
        <f t="shared" si="4"/>
        <v>0.0857986111111111</v>
      </c>
    </row>
    <row r="49" spans="1:11" ht="12.75">
      <c r="A49" s="9">
        <v>5</v>
      </c>
      <c r="B49" s="9" t="s">
        <v>41</v>
      </c>
      <c r="C49" s="1" t="s">
        <v>134</v>
      </c>
      <c r="D49" s="9">
        <v>1994</v>
      </c>
      <c r="E49" s="1" t="s">
        <v>135</v>
      </c>
      <c r="F49" s="6">
        <v>0.004884259259259259</v>
      </c>
      <c r="G49" s="6">
        <v>0.05310185185185185</v>
      </c>
      <c r="H49" s="6">
        <f t="shared" si="0"/>
        <v>0.04821759259259259</v>
      </c>
      <c r="I49" s="6">
        <v>0.08668981481481482</v>
      </c>
      <c r="J49" s="6">
        <f t="shared" si="3"/>
        <v>0.033587962962962965</v>
      </c>
      <c r="K49" s="6">
        <f t="shared" si="4"/>
        <v>0.08668981481481482</v>
      </c>
    </row>
    <row r="50" spans="1:11" ht="12.75">
      <c r="A50" s="9"/>
      <c r="F50" s="6"/>
      <c r="G50" s="6"/>
      <c r="H50" s="6"/>
      <c r="I50" s="6"/>
      <c r="J50" s="6"/>
      <c r="K50" s="6"/>
    </row>
    <row r="51" spans="1:11" ht="12.75">
      <c r="A51" s="9"/>
      <c r="F51" s="6"/>
      <c r="G51" s="6"/>
      <c r="H51" s="6"/>
      <c r="I51" s="6"/>
      <c r="J51" s="6"/>
      <c r="K51" s="6"/>
    </row>
    <row r="52" spans="1:11" ht="12.75">
      <c r="A52" s="9"/>
      <c r="F52" s="6"/>
      <c r="G52" s="6"/>
      <c r="H52" s="6"/>
      <c r="I52" s="6"/>
      <c r="J52" s="6"/>
      <c r="K52" s="6"/>
    </row>
    <row r="53" spans="1:11" ht="12.75">
      <c r="A53" s="9"/>
      <c r="F53" s="6"/>
      <c r="G53" s="6"/>
      <c r="H53" s="6"/>
      <c r="I53" s="6"/>
      <c r="J53" s="6"/>
      <c r="K53" s="6"/>
    </row>
    <row r="54" spans="1:11" ht="12.75">
      <c r="A54" s="9"/>
      <c r="F54" s="6"/>
      <c r="G54" s="6"/>
      <c r="H54" s="6"/>
      <c r="I54" s="6"/>
      <c r="J54" s="6"/>
      <c r="K54" s="6"/>
    </row>
    <row r="55" spans="1:11" ht="12.75">
      <c r="A55" s="9"/>
      <c r="K55" s="6"/>
    </row>
    <row r="56" spans="1:11" ht="12.75">
      <c r="A56" s="9"/>
      <c r="K56" s="6"/>
    </row>
    <row r="57" spans="1:11" ht="12.75">
      <c r="A57" s="9"/>
      <c r="K57" s="6"/>
    </row>
    <row r="58" spans="1:11" ht="12.75">
      <c r="A58" s="9"/>
      <c r="K58" s="6"/>
    </row>
    <row r="59" spans="1:11" ht="12.75">
      <c r="A59" s="9"/>
      <c r="K59" s="6"/>
    </row>
    <row r="60" spans="1:11" ht="12.75">
      <c r="A60" s="9"/>
      <c r="K60" s="6"/>
    </row>
    <row r="61" spans="1:11" ht="12.75">
      <c r="A61" s="9"/>
      <c r="K61" s="6"/>
    </row>
    <row r="62" spans="1:11" ht="12.75">
      <c r="A62" s="9"/>
      <c r="K62" s="6"/>
    </row>
    <row r="63" spans="1:11" ht="12.75">
      <c r="A63" s="9"/>
      <c r="K63" s="6"/>
    </row>
    <row r="64" spans="1:11" ht="12.75">
      <c r="A64" s="9"/>
      <c r="K64" s="6"/>
    </row>
    <row r="65" spans="1:11" ht="12.75">
      <c r="A65" s="9"/>
      <c r="K65" s="6"/>
    </row>
    <row r="66" ht="12.75">
      <c r="K66" s="6"/>
    </row>
  </sheetData>
  <mergeCells count="7">
    <mergeCell ref="A11:K11"/>
    <mergeCell ref="A14:K14"/>
    <mergeCell ref="A7:K7"/>
    <mergeCell ref="A8:K8"/>
    <mergeCell ref="A9:K9"/>
    <mergeCell ref="A10:K10"/>
    <mergeCell ref="A12:K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6"/>
  <sheetViews>
    <sheetView tabSelected="1" zoomScale="125" zoomScaleNormal="125" workbookViewId="0" topLeftCell="A11">
      <selection activeCell="B28" sqref="B28"/>
    </sheetView>
  </sheetViews>
  <sheetFormatPr defaultColWidth="9.00390625" defaultRowHeight="12.75"/>
  <cols>
    <col min="1" max="1" width="8.875" style="1" customWidth="1"/>
    <col min="2" max="2" width="9.00390625" style="9" customWidth="1"/>
    <col min="3" max="3" width="23.375" style="1" customWidth="1"/>
    <col min="4" max="4" width="9.375" style="9" customWidth="1"/>
    <col min="5" max="5" width="27.125" style="1" customWidth="1"/>
    <col min="6" max="6" width="15.125" style="1" customWidth="1"/>
    <col min="7" max="7" width="15.125" style="1" hidden="1" customWidth="1"/>
    <col min="8" max="8" width="15.125" style="1" customWidth="1"/>
    <col min="9" max="9" width="15.125" style="1" hidden="1" customWidth="1"/>
    <col min="10" max="11" width="15.125" style="1" customWidth="1"/>
    <col min="12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1" ht="30" customHeight="1" thickBo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3" customFormat="1" ht="24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4" customHeight="1">
      <c r="A9" s="20" t="s">
        <v>124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4" customHeight="1">
      <c r="A10" s="21" t="s">
        <v>120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4" customHeight="1">
      <c r="A11" s="22" t="str">
        <f>kat_dlouhá!A11</f>
        <v>Organizátor: Sdružení vytrvalců Stříbro, Cyklodrak Stříbro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4" customFormat="1" ht="24" customHeight="1">
      <c r="A12" s="22" t="str">
        <f>kat_dlouhá!A12</f>
        <v>Počasí: zataženo, teplota kolem 15 st., mírné přeháňky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</row>
    <row r="14" spans="1:11" ht="15.75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127</v>
      </c>
      <c r="H15" s="13" t="s">
        <v>2</v>
      </c>
      <c r="I15" s="13" t="s">
        <v>128</v>
      </c>
      <c r="J15" s="13" t="s">
        <v>3</v>
      </c>
      <c r="K15" s="13" t="s">
        <v>4</v>
      </c>
    </row>
    <row r="16" spans="1:11" ht="12.75">
      <c r="A16" s="9">
        <v>2</v>
      </c>
      <c r="B16" s="9" t="s">
        <v>34</v>
      </c>
      <c r="C16" s="1" t="s">
        <v>138</v>
      </c>
      <c r="D16" s="9">
        <v>1991</v>
      </c>
      <c r="E16" s="1" t="s">
        <v>135</v>
      </c>
      <c r="F16" s="6">
        <v>0.00431712962962963</v>
      </c>
      <c r="G16" s="6">
        <v>0.053159722222222226</v>
      </c>
      <c r="H16" s="6">
        <f aca="true" t="shared" si="0" ref="H16:H49">G16-F16</f>
        <v>0.0488425925925926</v>
      </c>
      <c r="I16" s="6">
        <v>0.07788194444444445</v>
      </c>
      <c r="J16" s="6">
        <f aca="true" t="shared" si="1" ref="J16:J48">I16-H16-F16</f>
        <v>0.024722222222222222</v>
      </c>
      <c r="K16" s="6">
        <f aca="true" t="shared" si="2" ref="K16:K48">F16+H16+J16</f>
        <v>0.07788194444444445</v>
      </c>
    </row>
    <row r="17" spans="1:11" ht="12.75">
      <c r="A17" s="9">
        <v>30</v>
      </c>
      <c r="B17" s="9" t="s">
        <v>35</v>
      </c>
      <c r="C17" s="1" t="s">
        <v>190</v>
      </c>
      <c r="D17" s="9">
        <v>1977</v>
      </c>
      <c r="E17" s="1" t="s">
        <v>191</v>
      </c>
      <c r="F17" s="6">
        <v>0.005046296296296296</v>
      </c>
      <c r="G17" s="6">
        <v>0.058032407407407414</v>
      </c>
      <c r="H17" s="6">
        <f t="shared" si="0"/>
        <v>0.052986111111111116</v>
      </c>
      <c r="I17" s="6">
        <v>0.08306712962962963</v>
      </c>
      <c r="J17" s="6">
        <f t="shared" si="1"/>
        <v>0.02503472222222222</v>
      </c>
      <c r="K17" s="6">
        <f t="shared" si="2"/>
        <v>0.08306712962962963</v>
      </c>
    </row>
    <row r="18" spans="1:11" ht="12.75">
      <c r="A18" s="9">
        <v>32</v>
      </c>
      <c r="B18" s="9" t="s">
        <v>36</v>
      </c>
      <c r="C18" s="1" t="s">
        <v>82</v>
      </c>
      <c r="D18" s="9">
        <v>1976</v>
      </c>
      <c r="E18" s="1" t="s">
        <v>125</v>
      </c>
      <c r="F18" s="6">
        <v>0.0062268518518518515</v>
      </c>
      <c r="G18" s="6">
        <v>0.05813657407407408</v>
      </c>
      <c r="H18" s="6">
        <f t="shared" si="0"/>
        <v>0.051909722222222225</v>
      </c>
      <c r="I18" s="6">
        <v>0.08341435185185185</v>
      </c>
      <c r="J18" s="6">
        <f t="shared" si="1"/>
        <v>0.025277777777777774</v>
      </c>
      <c r="K18" s="6">
        <f t="shared" si="2"/>
        <v>0.08341435185185185</v>
      </c>
    </row>
    <row r="19" spans="1:11" ht="12.75">
      <c r="A19" s="9">
        <v>24</v>
      </c>
      <c r="B19" s="9" t="s">
        <v>37</v>
      </c>
      <c r="C19" s="1" t="s">
        <v>89</v>
      </c>
      <c r="D19" s="9">
        <v>1964</v>
      </c>
      <c r="E19" s="1" t="s">
        <v>5</v>
      </c>
      <c r="F19" s="6">
        <v>0.007442129629629629</v>
      </c>
      <c r="G19" s="6">
        <v>0.0590625</v>
      </c>
      <c r="H19" s="6">
        <f t="shared" si="0"/>
        <v>0.051620370370370365</v>
      </c>
      <c r="I19" s="6">
        <v>0.08550925925925927</v>
      </c>
      <c r="J19" s="6">
        <f t="shared" si="1"/>
        <v>0.026446759259259277</v>
      </c>
      <c r="K19" s="6">
        <f t="shared" si="2"/>
        <v>0.08550925925925927</v>
      </c>
    </row>
    <row r="20" spans="1:11" ht="12.75">
      <c r="A20" s="9">
        <v>9</v>
      </c>
      <c r="B20" s="9" t="s">
        <v>38</v>
      </c>
      <c r="C20" s="1" t="s">
        <v>131</v>
      </c>
      <c r="D20" s="9">
        <v>1992</v>
      </c>
      <c r="E20" s="1" t="s">
        <v>132</v>
      </c>
      <c r="F20" s="6">
        <v>0.005532407407407407</v>
      </c>
      <c r="G20" s="6">
        <v>0.05311342592592593</v>
      </c>
      <c r="H20" s="6">
        <f t="shared" si="0"/>
        <v>0.04758101851851852</v>
      </c>
      <c r="I20" s="6">
        <v>0.0857986111111111</v>
      </c>
      <c r="J20" s="6">
        <f t="shared" si="1"/>
        <v>0.03268518518518517</v>
      </c>
      <c r="K20" s="6">
        <f t="shared" si="2"/>
        <v>0.0857986111111111</v>
      </c>
    </row>
    <row r="21" spans="1:11" ht="12.75">
      <c r="A21" s="9">
        <v>22</v>
      </c>
      <c r="B21" s="9" t="s">
        <v>39</v>
      </c>
      <c r="C21" s="1" t="s">
        <v>147</v>
      </c>
      <c r="D21" s="9">
        <v>1985</v>
      </c>
      <c r="E21" s="1" t="s">
        <v>135</v>
      </c>
      <c r="F21" s="6">
        <v>0.005011574074074074</v>
      </c>
      <c r="G21" s="6">
        <v>0.055405092592592596</v>
      </c>
      <c r="H21" s="6">
        <f t="shared" si="0"/>
        <v>0.050393518518518525</v>
      </c>
      <c r="I21" s="6">
        <v>0.08591435185185185</v>
      </c>
      <c r="J21" s="6">
        <f t="shared" si="1"/>
        <v>0.030509259259259253</v>
      </c>
      <c r="K21" s="6">
        <f t="shared" si="2"/>
        <v>0.08591435185185185</v>
      </c>
    </row>
    <row r="22" spans="1:11" ht="12.75">
      <c r="A22" s="9">
        <v>19</v>
      </c>
      <c r="B22" s="9" t="s">
        <v>40</v>
      </c>
      <c r="C22" s="1" t="s">
        <v>91</v>
      </c>
      <c r="D22" s="9">
        <v>1962</v>
      </c>
      <c r="E22" s="1" t="s">
        <v>135</v>
      </c>
      <c r="F22" s="6">
        <v>0.005590277777777778</v>
      </c>
      <c r="G22" s="6">
        <v>0.05811342592592592</v>
      </c>
      <c r="H22" s="6">
        <f t="shared" si="0"/>
        <v>0.052523148148148145</v>
      </c>
      <c r="I22" s="6">
        <v>0.08622685185185186</v>
      </c>
      <c r="J22" s="6">
        <f t="shared" si="1"/>
        <v>0.028113425925925938</v>
      </c>
      <c r="K22" s="6">
        <f t="shared" si="2"/>
        <v>0.08622685185185186</v>
      </c>
    </row>
    <row r="23" spans="1:11" ht="12.75">
      <c r="A23" s="9">
        <v>5</v>
      </c>
      <c r="B23" s="9" t="s">
        <v>41</v>
      </c>
      <c r="C23" s="1" t="s">
        <v>134</v>
      </c>
      <c r="D23" s="9">
        <v>1994</v>
      </c>
      <c r="E23" s="1" t="s">
        <v>135</v>
      </c>
      <c r="F23" s="6">
        <v>0.004884259259259259</v>
      </c>
      <c r="G23" s="6">
        <v>0.05310185185185185</v>
      </c>
      <c r="H23" s="6">
        <f t="shared" si="0"/>
        <v>0.04821759259259259</v>
      </c>
      <c r="I23" s="6">
        <v>0.08668981481481482</v>
      </c>
      <c r="J23" s="6">
        <f t="shared" si="1"/>
        <v>0.033587962962962965</v>
      </c>
      <c r="K23" s="6">
        <f t="shared" si="2"/>
        <v>0.08668981481481482</v>
      </c>
    </row>
    <row r="24" spans="1:11" ht="12.75">
      <c r="A24" s="9">
        <v>27</v>
      </c>
      <c r="B24" s="9" t="s">
        <v>42</v>
      </c>
      <c r="C24" s="1" t="s">
        <v>186</v>
      </c>
      <c r="D24" s="9">
        <v>1978</v>
      </c>
      <c r="E24" s="1" t="s">
        <v>187</v>
      </c>
      <c r="F24" s="6">
        <v>0.006481481481481481</v>
      </c>
      <c r="G24" s="6">
        <v>0.0584837962962963</v>
      </c>
      <c r="H24" s="6">
        <f t="shared" si="0"/>
        <v>0.052002314814814814</v>
      </c>
      <c r="I24" s="6">
        <v>0.08873842592592592</v>
      </c>
      <c r="J24" s="6">
        <f t="shared" si="1"/>
        <v>0.03025462962962962</v>
      </c>
      <c r="K24" s="6">
        <f t="shared" si="2"/>
        <v>0.08873842592592592</v>
      </c>
    </row>
    <row r="25" spans="1:11" ht="12.75">
      <c r="A25" s="9">
        <v>3</v>
      </c>
      <c r="B25" s="9" t="s">
        <v>43</v>
      </c>
      <c r="C25" s="1" t="s">
        <v>139</v>
      </c>
      <c r="D25" s="9">
        <v>1983</v>
      </c>
      <c r="E25" s="1" t="s">
        <v>84</v>
      </c>
      <c r="F25" s="6">
        <v>0.005543981481481482</v>
      </c>
      <c r="G25" s="6">
        <v>0.058819444444444445</v>
      </c>
      <c r="H25" s="6">
        <f t="shared" si="0"/>
        <v>0.05327546296296296</v>
      </c>
      <c r="I25" s="6">
        <v>0.090625</v>
      </c>
      <c r="J25" s="6">
        <f t="shared" si="1"/>
        <v>0.03180555555555555</v>
      </c>
      <c r="K25" s="6">
        <f t="shared" si="2"/>
        <v>0.090625</v>
      </c>
    </row>
    <row r="26" spans="1:11" ht="12.75">
      <c r="A26" s="9">
        <v>7</v>
      </c>
      <c r="B26" s="9" t="s">
        <v>44</v>
      </c>
      <c r="C26" s="1" t="s">
        <v>133</v>
      </c>
      <c r="D26" s="9">
        <v>1966</v>
      </c>
      <c r="E26" s="1" t="s">
        <v>132</v>
      </c>
      <c r="F26" s="6">
        <v>0.006145833333333333</v>
      </c>
      <c r="G26" s="6">
        <v>0.06009259259259259</v>
      </c>
      <c r="H26" s="6">
        <f t="shared" si="0"/>
        <v>0.053946759259259264</v>
      </c>
      <c r="I26" s="6">
        <v>0.09116898148148149</v>
      </c>
      <c r="J26" s="6">
        <f t="shared" si="1"/>
        <v>0.031076388888888893</v>
      </c>
      <c r="K26" s="6">
        <f t="shared" si="2"/>
        <v>0.09116898148148149</v>
      </c>
    </row>
    <row r="27" spans="1:11" ht="12.75">
      <c r="A27" s="9">
        <v>4</v>
      </c>
      <c r="B27" s="9" t="s">
        <v>45</v>
      </c>
      <c r="C27" s="1" t="s">
        <v>136</v>
      </c>
      <c r="D27" s="9">
        <v>1967</v>
      </c>
      <c r="E27" s="1" t="s">
        <v>137</v>
      </c>
      <c r="F27" s="6">
        <v>0.005787037037037038</v>
      </c>
      <c r="G27" s="6">
        <v>0.06333333333333334</v>
      </c>
      <c r="H27" s="6">
        <f t="shared" si="0"/>
        <v>0.057546296296296304</v>
      </c>
      <c r="I27" s="6">
        <v>0.09150462962962963</v>
      </c>
      <c r="J27" s="6">
        <f t="shared" si="1"/>
        <v>0.028171296296296288</v>
      </c>
      <c r="K27" s="6">
        <f t="shared" si="2"/>
        <v>0.09150462962962963</v>
      </c>
    </row>
    <row r="28" spans="1:11" ht="12.75">
      <c r="A28" s="9">
        <v>10</v>
      </c>
      <c r="B28" s="9" t="s">
        <v>46</v>
      </c>
      <c r="C28" s="1" t="s">
        <v>32</v>
      </c>
      <c r="D28" s="9">
        <v>1972</v>
      </c>
      <c r="E28" s="1" t="s">
        <v>125</v>
      </c>
      <c r="F28" s="6">
        <v>0.007453703703703703</v>
      </c>
      <c r="G28" s="6">
        <v>0.06233796296296296</v>
      </c>
      <c r="H28" s="6">
        <f t="shared" si="0"/>
        <v>0.05488425925925926</v>
      </c>
      <c r="I28" s="6">
        <v>0.09270833333333334</v>
      </c>
      <c r="J28" s="6">
        <f t="shared" si="1"/>
        <v>0.030370370370370377</v>
      </c>
      <c r="K28" s="6">
        <f t="shared" si="2"/>
        <v>0.09270833333333334</v>
      </c>
    </row>
    <row r="29" spans="1:11" ht="12.75">
      <c r="A29" s="9">
        <v>16</v>
      </c>
      <c r="B29" s="9" t="s">
        <v>47</v>
      </c>
      <c r="C29" s="1" t="s">
        <v>15</v>
      </c>
      <c r="D29" s="9">
        <v>1967</v>
      </c>
      <c r="E29" s="1" t="s">
        <v>5</v>
      </c>
      <c r="F29" s="6">
        <v>0.007962962962962963</v>
      </c>
      <c r="G29" s="6">
        <v>0.060995370370370366</v>
      </c>
      <c r="H29" s="6">
        <f t="shared" si="0"/>
        <v>0.0530324074074074</v>
      </c>
      <c r="I29" s="6">
        <v>0.09383101851851851</v>
      </c>
      <c r="J29" s="6">
        <f t="shared" si="1"/>
        <v>0.03283564814814814</v>
      </c>
      <c r="K29" s="6">
        <f t="shared" si="2"/>
        <v>0.09383101851851851</v>
      </c>
    </row>
    <row r="30" spans="1:11" ht="12.75">
      <c r="A30" s="9">
        <v>17</v>
      </c>
      <c r="B30" s="9" t="s">
        <v>48</v>
      </c>
      <c r="C30" s="1" t="s">
        <v>143</v>
      </c>
      <c r="D30" s="9">
        <v>1975</v>
      </c>
      <c r="E30" s="1" t="s">
        <v>144</v>
      </c>
      <c r="F30" s="6">
        <v>0.006273148148148148</v>
      </c>
      <c r="G30" s="6">
        <v>0.062129629629629625</v>
      </c>
      <c r="H30" s="6">
        <f t="shared" si="0"/>
        <v>0.05585648148148148</v>
      </c>
      <c r="I30" s="6">
        <v>0.09401620370370371</v>
      </c>
      <c r="J30" s="6">
        <f t="shared" si="1"/>
        <v>0.03188657407407409</v>
      </c>
      <c r="K30" s="6">
        <f t="shared" si="2"/>
        <v>0.09401620370370371</v>
      </c>
    </row>
    <row r="31" spans="1:11" ht="12.75">
      <c r="A31" s="9">
        <v>11</v>
      </c>
      <c r="B31" s="9" t="s">
        <v>49</v>
      </c>
      <c r="C31" s="1" t="s">
        <v>129</v>
      </c>
      <c r="D31" s="9">
        <v>1970</v>
      </c>
      <c r="E31" s="1" t="s">
        <v>84</v>
      </c>
      <c r="F31" s="6">
        <v>0.006944444444444444</v>
      </c>
      <c r="G31" s="6">
        <v>0.053159722222222226</v>
      </c>
      <c r="H31" s="6">
        <f t="shared" si="0"/>
        <v>0.046215277777777786</v>
      </c>
      <c r="I31" s="6">
        <v>0.09452546296296298</v>
      </c>
      <c r="J31" s="6">
        <f t="shared" si="1"/>
        <v>0.041365740740740745</v>
      </c>
      <c r="K31" s="6">
        <f t="shared" si="2"/>
        <v>0.09452546296296298</v>
      </c>
    </row>
    <row r="32" spans="1:11" ht="12.75">
      <c r="A32" s="9">
        <v>28</v>
      </c>
      <c r="B32" s="9" t="s">
        <v>50</v>
      </c>
      <c r="C32" s="1" t="s">
        <v>188</v>
      </c>
      <c r="D32" s="9">
        <v>1985</v>
      </c>
      <c r="E32" s="1" t="s">
        <v>187</v>
      </c>
      <c r="F32" s="6">
        <v>0.0075</v>
      </c>
      <c r="G32" s="6">
        <v>0.06118055555555555</v>
      </c>
      <c r="H32" s="6">
        <f t="shared" si="0"/>
        <v>0.05368055555555555</v>
      </c>
      <c r="I32" s="6">
        <v>0.09469907407407407</v>
      </c>
      <c r="J32" s="6">
        <f t="shared" si="1"/>
        <v>0.033518518518518524</v>
      </c>
      <c r="K32" s="6">
        <f t="shared" si="2"/>
        <v>0.09469907407407407</v>
      </c>
    </row>
    <row r="33" spans="1:11" ht="12.75">
      <c r="A33" s="9">
        <v>13</v>
      </c>
      <c r="B33" s="9" t="s">
        <v>51</v>
      </c>
      <c r="C33" s="1" t="s">
        <v>17</v>
      </c>
      <c r="D33" s="9">
        <v>1962</v>
      </c>
      <c r="E33" s="1" t="s">
        <v>125</v>
      </c>
      <c r="F33" s="6">
        <v>0.007245370370370371</v>
      </c>
      <c r="G33" s="6">
        <v>0.0621875</v>
      </c>
      <c r="H33" s="6">
        <f t="shared" si="0"/>
        <v>0.05494212962962963</v>
      </c>
      <c r="I33" s="6">
        <v>0.09483796296296297</v>
      </c>
      <c r="J33" s="6">
        <f t="shared" si="1"/>
        <v>0.032650462962962964</v>
      </c>
      <c r="K33" s="6">
        <f t="shared" si="2"/>
        <v>0.09483796296296297</v>
      </c>
    </row>
    <row r="34" spans="1:11" ht="12.75">
      <c r="A34" s="9">
        <v>31</v>
      </c>
      <c r="B34" s="9" t="s">
        <v>52</v>
      </c>
      <c r="C34" s="1" t="s">
        <v>88</v>
      </c>
      <c r="D34" s="9">
        <v>1968</v>
      </c>
      <c r="E34" s="1" t="s">
        <v>125</v>
      </c>
      <c r="F34" s="6">
        <v>0.007523148148148148</v>
      </c>
      <c r="G34" s="6">
        <v>0.06473379629629629</v>
      </c>
      <c r="H34" s="6">
        <f t="shared" si="0"/>
        <v>0.05721064814814814</v>
      </c>
      <c r="I34" s="6">
        <v>0.0961111111111111</v>
      </c>
      <c r="J34" s="6">
        <f t="shared" si="1"/>
        <v>0.031377314814814816</v>
      </c>
      <c r="K34" s="6">
        <f t="shared" si="2"/>
        <v>0.0961111111111111</v>
      </c>
    </row>
    <row r="35" spans="1:11" ht="12.75">
      <c r="A35" s="9">
        <v>12</v>
      </c>
      <c r="B35" s="9" t="s">
        <v>53</v>
      </c>
      <c r="C35" s="1" t="s">
        <v>71</v>
      </c>
      <c r="D35" s="9">
        <v>1986</v>
      </c>
      <c r="F35" s="6">
        <v>0.007905092592592592</v>
      </c>
      <c r="G35" s="6">
        <v>0.06432870370370371</v>
      </c>
      <c r="H35" s="6">
        <f t="shared" si="0"/>
        <v>0.05642361111111112</v>
      </c>
      <c r="I35" s="6">
        <v>0.09796296296296296</v>
      </c>
      <c r="J35" s="6">
        <f t="shared" si="1"/>
        <v>0.03363425925925925</v>
      </c>
      <c r="K35" s="6">
        <f t="shared" si="2"/>
        <v>0.09796296296296296</v>
      </c>
    </row>
    <row r="36" spans="1:11" ht="12.75">
      <c r="A36" s="9">
        <v>33</v>
      </c>
      <c r="B36" s="9" t="s">
        <v>54</v>
      </c>
      <c r="C36" s="1" t="s">
        <v>192</v>
      </c>
      <c r="D36" s="9">
        <v>1966</v>
      </c>
      <c r="E36" s="1" t="s">
        <v>135</v>
      </c>
      <c r="F36" s="6">
        <v>0.00636574074074074</v>
      </c>
      <c r="G36" s="6">
        <v>0.06811342592592594</v>
      </c>
      <c r="H36" s="6">
        <f t="shared" si="0"/>
        <v>0.0617476851851852</v>
      </c>
      <c r="I36" s="6">
        <v>0.09895833333333333</v>
      </c>
      <c r="J36" s="6">
        <f t="shared" si="1"/>
        <v>0.03084490740740739</v>
      </c>
      <c r="K36" s="6">
        <f t="shared" si="2"/>
        <v>0.09895833333333333</v>
      </c>
    </row>
    <row r="37" spans="1:11" ht="12.75">
      <c r="A37" s="9">
        <v>8</v>
      </c>
      <c r="B37" s="9" t="s">
        <v>55</v>
      </c>
      <c r="C37" s="1" t="s">
        <v>194</v>
      </c>
      <c r="D37" s="9">
        <v>1966</v>
      </c>
      <c r="E37" s="1" t="s">
        <v>132</v>
      </c>
      <c r="F37" s="6">
        <v>0.00837962962962963</v>
      </c>
      <c r="G37" s="6">
        <v>0.06458333333333334</v>
      </c>
      <c r="H37" s="6">
        <f t="shared" si="0"/>
        <v>0.056203703703703714</v>
      </c>
      <c r="I37" s="6">
        <v>0.09959490740740741</v>
      </c>
      <c r="J37" s="6">
        <f t="shared" si="1"/>
        <v>0.03501157407407407</v>
      </c>
      <c r="K37" s="6">
        <f t="shared" si="2"/>
        <v>0.09959490740740741</v>
      </c>
    </row>
    <row r="38" spans="1:11" ht="12.75">
      <c r="A38" s="9">
        <v>14</v>
      </c>
      <c r="B38" s="9" t="s">
        <v>56</v>
      </c>
      <c r="C38" s="1" t="s">
        <v>140</v>
      </c>
      <c r="D38" s="9">
        <v>1985</v>
      </c>
      <c r="F38" s="6">
        <v>0.0071643518518518514</v>
      </c>
      <c r="G38" s="6">
        <v>0.06622685185185186</v>
      </c>
      <c r="H38" s="6">
        <f t="shared" si="0"/>
        <v>0.059062500000000004</v>
      </c>
      <c r="I38" s="6">
        <v>0.10112268518518519</v>
      </c>
      <c r="J38" s="6">
        <f t="shared" si="1"/>
        <v>0.034895833333333334</v>
      </c>
      <c r="K38" s="6">
        <f t="shared" si="2"/>
        <v>0.10112268518518519</v>
      </c>
    </row>
    <row r="39" spans="1:11" ht="12.75">
      <c r="A39" s="9">
        <v>1</v>
      </c>
      <c r="B39" s="9" t="s">
        <v>57</v>
      </c>
      <c r="C39" s="1" t="s">
        <v>63</v>
      </c>
      <c r="D39" s="9">
        <v>1980</v>
      </c>
      <c r="E39" s="1" t="s">
        <v>64</v>
      </c>
      <c r="F39" s="6">
        <v>0.0067708333333333336</v>
      </c>
      <c r="G39" s="6">
        <v>0.06967592592592593</v>
      </c>
      <c r="H39" s="6">
        <f t="shared" si="0"/>
        <v>0.0629050925925926</v>
      </c>
      <c r="I39" s="6">
        <v>0.10153935185185185</v>
      </c>
      <c r="J39" s="6">
        <f t="shared" si="1"/>
        <v>0.03186342592592592</v>
      </c>
      <c r="K39" s="6">
        <f t="shared" si="2"/>
        <v>0.10153935185185185</v>
      </c>
    </row>
    <row r="40" spans="1:11" ht="12.75">
      <c r="A40" s="9">
        <v>6</v>
      </c>
      <c r="B40" s="9" t="s">
        <v>105</v>
      </c>
      <c r="C40" s="1" t="s">
        <v>81</v>
      </c>
      <c r="D40" s="9">
        <v>1977</v>
      </c>
      <c r="E40" s="1" t="s">
        <v>76</v>
      </c>
      <c r="F40" s="6">
        <v>0.00900462962962963</v>
      </c>
      <c r="G40" s="6">
        <v>0.0715625</v>
      </c>
      <c r="H40" s="6">
        <f t="shared" si="0"/>
        <v>0.06255787037037037</v>
      </c>
      <c r="I40" s="6">
        <v>0.10434027777777777</v>
      </c>
      <c r="J40" s="6">
        <f t="shared" si="1"/>
        <v>0.03277777777777777</v>
      </c>
      <c r="K40" s="6">
        <f t="shared" si="2"/>
        <v>0.10434027777777777</v>
      </c>
    </row>
    <row r="41" spans="1:11" ht="12.75">
      <c r="A41" s="9">
        <v>26</v>
      </c>
      <c r="B41" s="9" t="s">
        <v>106</v>
      </c>
      <c r="C41" s="1" t="s">
        <v>182</v>
      </c>
      <c r="D41" s="9">
        <v>1977</v>
      </c>
      <c r="E41" s="1" t="s">
        <v>183</v>
      </c>
      <c r="F41" s="6">
        <v>0.008819444444444444</v>
      </c>
      <c r="G41" s="6">
        <v>0.0680324074074074</v>
      </c>
      <c r="H41" s="6">
        <f t="shared" si="0"/>
        <v>0.05921296296296296</v>
      </c>
      <c r="I41" s="6">
        <v>0.10600694444444443</v>
      </c>
      <c r="J41" s="6">
        <f t="shared" si="1"/>
        <v>0.03797453703703703</v>
      </c>
      <c r="K41" s="6">
        <f t="shared" si="2"/>
        <v>0.10600694444444443</v>
      </c>
    </row>
    <row r="42" spans="1:11" ht="12.75">
      <c r="A42" s="9">
        <v>21</v>
      </c>
      <c r="B42" s="9" t="s">
        <v>107</v>
      </c>
      <c r="C42" s="1" t="s">
        <v>16</v>
      </c>
      <c r="D42" s="9">
        <v>1969</v>
      </c>
      <c r="E42" s="1" t="s">
        <v>5</v>
      </c>
      <c r="F42" s="6">
        <v>0.008425925925925925</v>
      </c>
      <c r="G42" s="6">
        <v>0.0681712962962963</v>
      </c>
      <c r="H42" s="6">
        <f t="shared" si="0"/>
        <v>0.05974537037037037</v>
      </c>
      <c r="I42" s="6">
        <v>0.1078587962962963</v>
      </c>
      <c r="J42" s="6">
        <f t="shared" si="1"/>
        <v>0.0396875</v>
      </c>
      <c r="K42" s="6">
        <f t="shared" si="2"/>
        <v>0.1078587962962963</v>
      </c>
    </row>
    <row r="43" spans="1:11" ht="12.75">
      <c r="A43" s="9">
        <v>23</v>
      </c>
      <c r="B43" s="9" t="s">
        <v>108</v>
      </c>
      <c r="C43" s="1" t="s">
        <v>130</v>
      </c>
      <c r="D43" s="9">
        <v>1953</v>
      </c>
      <c r="E43" s="1" t="s">
        <v>5</v>
      </c>
      <c r="F43" s="6">
        <v>0.008425925925925925</v>
      </c>
      <c r="G43" s="6">
        <v>0.0674537037037037</v>
      </c>
      <c r="H43" s="6">
        <f t="shared" si="0"/>
        <v>0.05902777777777777</v>
      </c>
      <c r="I43" s="6">
        <v>0.10996527777777777</v>
      </c>
      <c r="J43" s="6">
        <f t="shared" si="1"/>
        <v>0.04251157407407408</v>
      </c>
      <c r="K43" s="6">
        <f t="shared" si="2"/>
        <v>0.10996527777777777</v>
      </c>
    </row>
    <row r="44" spans="1:11" ht="12.75">
      <c r="A44" s="9">
        <v>18</v>
      </c>
      <c r="B44" s="9" t="s">
        <v>109</v>
      </c>
      <c r="C44" s="1" t="s">
        <v>145</v>
      </c>
      <c r="D44" s="9">
        <v>1983</v>
      </c>
      <c r="E44" s="1" t="s">
        <v>146</v>
      </c>
      <c r="F44" s="6">
        <v>0.007013888888888889</v>
      </c>
      <c r="G44" s="6">
        <v>0.0734375</v>
      </c>
      <c r="H44" s="6">
        <f t="shared" si="0"/>
        <v>0.06642361111111111</v>
      </c>
      <c r="I44" s="6">
        <v>0.11420138888888888</v>
      </c>
      <c r="J44" s="6">
        <f t="shared" si="1"/>
        <v>0.04076388888888888</v>
      </c>
      <c r="K44" s="6">
        <f t="shared" si="2"/>
        <v>0.11420138888888888</v>
      </c>
    </row>
    <row r="45" spans="1:11" ht="12.75">
      <c r="A45" s="9">
        <v>15</v>
      </c>
      <c r="B45" s="9" t="s">
        <v>110</v>
      </c>
      <c r="C45" s="1" t="s">
        <v>141</v>
      </c>
      <c r="D45" s="9">
        <v>1983</v>
      </c>
      <c r="E45" s="1" t="s">
        <v>142</v>
      </c>
      <c r="F45" s="6">
        <v>0.008449074074074074</v>
      </c>
      <c r="G45" s="6">
        <v>0.07347222222222222</v>
      </c>
      <c r="H45" s="6">
        <f t="shared" si="0"/>
        <v>0.06502314814814814</v>
      </c>
      <c r="I45" s="6">
        <v>0.11648148148148148</v>
      </c>
      <c r="J45" s="6">
        <f t="shared" si="1"/>
        <v>0.04300925925925927</v>
      </c>
      <c r="K45" s="6">
        <f t="shared" si="2"/>
        <v>0.11648148148148149</v>
      </c>
    </row>
    <row r="46" spans="1:11" ht="12.75">
      <c r="A46" s="9">
        <v>20</v>
      </c>
      <c r="B46" s="9" t="s">
        <v>111</v>
      </c>
      <c r="C46" s="1" t="s">
        <v>93</v>
      </c>
      <c r="D46" s="9">
        <v>1960</v>
      </c>
      <c r="E46" s="1" t="s">
        <v>125</v>
      </c>
      <c r="F46" s="6">
        <v>0.00835648148148148</v>
      </c>
      <c r="G46" s="6">
        <v>0.08215277777777778</v>
      </c>
      <c r="H46" s="6">
        <f t="shared" si="0"/>
        <v>0.0737962962962963</v>
      </c>
      <c r="I46" s="6">
        <v>0.12135416666666667</v>
      </c>
      <c r="J46" s="6">
        <f t="shared" si="1"/>
        <v>0.03920138888888888</v>
      </c>
      <c r="K46" s="6">
        <f t="shared" si="2"/>
        <v>0.12135416666666667</v>
      </c>
    </row>
    <row r="47" spans="1:11" ht="12.75">
      <c r="A47" s="9">
        <v>34</v>
      </c>
      <c r="B47" s="9" t="s">
        <v>112</v>
      </c>
      <c r="C47" s="1" t="s">
        <v>193</v>
      </c>
      <c r="D47" s="9">
        <v>1946</v>
      </c>
      <c r="E47" s="1" t="s">
        <v>125</v>
      </c>
      <c r="F47" s="6">
        <v>0.0128125</v>
      </c>
      <c r="G47" s="6">
        <v>0.09443287037037036</v>
      </c>
      <c r="H47" s="6">
        <f t="shared" si="0"/>
        <v>0.08162037037037036</v>
      </c>
      <c r="I47" s="6">
        <v>0.13563657407407406</v>
      </c>
      <c r="J47" s="6">
        <f t="shared" si="1"/>
        <v>0.04120370370370371</v>
      </c>
      <c r="K47" s="6">
        <f t="shared" si="2"/>
        <v>0.13563657407407406</v>
      </c>
    </row>
    <row r="48" spans="1:11" ht="12.75">
      <c r="A48" s="9">
        <v>29</v>
      </c>
      <c r="B48" s="9" t="s">
        <v>113</v>
      </c>
      <c r="C48" s="1" t="s">
        <v>189</v>
      </c>
      <c r="D48" s="9">
        <v>1982</v>
      </c>
      <c r="E48" s="1" t="s">
        <v>84</v>
      </c>
      <c r="F48" s="6">
        <v>0.007199074074074074</v>
      </c>
      <c r="G48" s="6">
        <v>0.09328703703703704</v>
      </c>
      <c r="H48" s="6">
        <f t="shared" si="0"/>
        <v>0.08608796296296296</v>
      </c>
      <c r="I48" s="6">
        <v>0.13608796296296297</v>
      </c>
      <c r="J48" s="6">
        <f t="shared" si="1"/>
        <v>0.04280092592592593</v>
      </c>
      <c r="K48" s="6">
        <f t="shared" si="2"/>
        <v>0.13608796296296297</v>
      </c>
    </row>
    <row r="49" spans="1:11" ht="12.75">
      <c r="A49" s="9">
        <v>25</v>
      </c>
      <c r="B49" s="9" t="s">
        <v>121</v>
      </c>
      <c r="C49" s="1" t="s">
        <v>184</v>
      </c>
      <c r="D49" s="9">
        <v>1977</v>
      </c>
      <c r="E49" s="1" t="s">
        <v>185</v>
      </c>
      <c r="F49" s="6">
        <v>0.008217592592592594</v>
      </c>
      <c r="G49" s="6">
        <v>0.07234953703703705</v>
      </c>
      <c r="H49" s="6">
        <f t="shared" si="0"/>
        <v>0.06413194444444445</v>
      </c>
      <c r="I49" s="6" t="s">
        <v>195</v>
      </c>
      <c r="J49" s="6" t="s">
        <v>195</v>
      </c>
      <c r="K49" s="6" t="s">
        <v>195</v>
      </c>
    </row>
    <row r="50" spans="1:11" ht="12.75">
      <c r="A50" s="9"/>
      <c r="F50" s="6"/>
      <c r="G50" s="6"/>
      <c r="H50" s="6"/>
      <c r="I50" s="6"/>
      <c r="J50" s="6"/>
      <c r="K50" s="6"/>
    </row>
    <row r="51" spans="1:11" ht="12.75">
      <c r="A51" s="9"/>
      <c r="F51" s="6"/>
      <c r="G51" s="6"/>
      <c r="H51" s="6"/>
      <c r="I51" s="6"/>
      <c r="J51" s="6"/>
      <c r="K51" s="6"/>
    </row>
    <row r="52" spans="1:11" ht="12.75">
      <c r="A52" s="9"/>
      <c r="F52" s="6"/>
      <c r="G52" s="6"/>
      <c r="H52" s="6"/>
      <c r="I52" s="6"/>
      <c r="J52" s="6"/>
      <c r="K52" s="6"/>
    </row>
    <row r="53" spans="1:11" ht="12.75">
      <c r="A53" s="9"/>
      <c r="F53" s="6"/>
      <c r="G53" s="6"/>
      <c r="H53" s="6"/>
      <c r="I53" s="6"/>
      <c r="J53" s="6"/>
      <c r="K53" s="6"/>
    </row>
    <row r="54" spans="1:11" ht="12.75">
      <c r="A54" s="9"/>
      <c r="F54" s="6"/>
      <c r="G54" s="6"/>
      <c r="H54" s="6"/>
      <c r="I54" s="6"/>
      <c r="J54" s="6"/>
      <c r="K54" s="6"/>
    </row>
    <row r="55" spans="1:11" ht="12.75">
      <c r="A55" s="9"/>
      <c r="K55" s="6"/>
    </row>
    <row r="56" spans="1:11" ht="12.75">
      <c r="A56" s="9"/>
      <c r="K56" s="6"/>
    </row>
    <row r="57" spans="1:11" ht="12.75">
      <c r="A57" s="9"/>
      <c r="K57" s="6"/>
    </row>
    <row r="58" spans="1:11" ht="12.75">
      <c r="A58" s="9"/>
      <c r="K58" s="6"/>
    </row>
    <row r="59" spans="1:11" ht="12.75">
      <c r="A59" s="9"/>
      <c r="K59" s="6"/>
    </row>
    <row r="60" spans="1:11" ht="12.75">
      <c r="A60" s="9"/>
      <c r="K60" s="6"/>
    </row>
    <row r="61" spans="1:11" ht="12.75">
      <c r="A61" s="9"/>
      <c r="K61" s="6"/>
    </row>
    <row r="62" spans="1:11" ht="12.75">
      <c r="A62" s="9"/>
      <c r="K62" s="6"/>
    </row>
    <row r="63" spans="1:11" ht="12.75">
      <c r="A63" s="9"/>
      <c r="K63" s="6"/>
    </row>
    <row r="64" spans="1:11" ht="12.75">
      <c r="A64" s="9"/>
      <c r="K64" s="6"/>
    </row>
    <row r="65" spans="1:11" ht="12.75">
      <c r="A65" s="9"/>
      <c r="K65" s="6"/>
    </row>
    <row r="66" ht="12.75">
      <c r="K66" s="6"/>
    </row>
  </sheetData>
  <mergeCells count="7">
    <mergeCell ref="A11:K11"/>
    <mergeCell ref="A14:K14"/>
    <mergeCell ref="A7:K7"/>
    <mergeCell ref="A8:K8"/>
    <mergeCell ref="A9:K9"/>
    <mergeCell ref="A10:K10"/>
    <mergeCell ref="A12:K12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45"/>
  <sheetViews>
    <sheetView zoomScale="130" zoomScaleNormal="130" workbookViewId="0" topLeftCell="A13">
      <selection activeCell="H35" sqref="H35"/>
    </sheetView>
  </sheetViews>
  <sheetFormatPr defaultColWidth="9.00390625" defaultRowHeight="12.75"/>
  <cols>
    <col min="1" max="1" width="8.875" style="1" customWidth="1"/>
    <col min="2" max="2" width="9.00390625" style="9" customWidth="1"/>
    <col min="3" max="3" width="23.375" style="1" customWidth="1"/>
    <col min="4" max="4" width="9.375" style="9" customWidth="1"/>
    <col min="5" max="5" width="27.125" style="1" customWidth="1"/>
    <col min="6" max="6" width="14.625" style="1" customWidth="1"/>
    <col min="7" max="7" width="14.625" style="1" hidden="1" customWidth="1"/>
    <col min="8" max="8" width="14.625" style="1" customWidth="1"/>
    <col min="9" max="9" width="14.625" style="1" hidden="1" customWidth="1"/>
    <col min="10" max="11" width="14.625" style="1" customWidth="1"/>
    <col min="12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1" ht="30" customHeight="1" thickBo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3" customFormat="1" ht="24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4" customHeight="1">
      <c r="A9" s="20" t="s">
        <v>124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4" customHeight="1">
      <c r="A10" s="21" t="s">
        <v>126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4" customHeight="1">
      <c r="A11" s="22" t="str">
        <f>kat_dlouhá!A11</f>
        <v>Organizátor: Sdružení vytrvalců Stříbro, Cyklodrak Stříbro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4" customFormat="1" ht="24" customHeight="1">
      <c r="A12" s="22" t="str">
        <f>kat_dlouhá!A12</f>
        <v>Počasí: zataženo, teplota kolem 15 st., mírné přeháňky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</row>
    <row r="14" spans="1:11" ht="15.75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127</v>
      </c>
      <c r="H15" s="13" t="s">
        <v>2</v>
      </c>
      <c r="I15" s="13" t="s">
        <v>128</v>
      </c>
      <c r="J15" s="13" t="s">
        <v>3</v>
      </c>
      <c r="K15" s="13" t="s">
        <v>4</v>
      </c>
    </row>
    <row r="16" spans="1:11" ht="12.75">
      <c r="A16" s="9">
        <v>81</v>
      </c>
      <c r="B16" s="9" t="s">
        <v>34</v>
      </c>
      <c r="C16" s="1" t="s">
        <v>179</v>
      </c>
      <c r="D16" s="9">
        <v>1978</v>
      </c>
      <c r="E16" s="1" t="s">
        <v>180</v>
      </c>
      <c r="F16" s="6">
        <v>0.0034027777777777784</v>
      </c>
      <c r="G16" s="6">
        <v>0.04085648148148149</v>
      </c>
      <c r="H16" s="6">
        <f aca="true" t="shared" si="0" ref="H16:H39">G16-F16</f>
        <v>0.03745370370370371</v>
      </c>
      <c r="I16" s="6">
        <v>0.05991898148148148</v>
      </c>
      <c r="J16" s="6">
        <f aca="true" t="shared" si="1" ref="J16:J38">I16-H16-F16</f>
        <v>0.019062499999999993</v>
      </c>
      <c r="K16" s="6">
        <f aca="true" t="shared" si="2" ref="K16:K38">F16+H16+J16</f>
        <v>0.059918981481481476</v>
      </c>
    </row>
    <row r="17" spans="1:11" ht="12.75">
      <c r="A17" s="9">
        <v>64</v>
      </c>
      <c r="B17" s="9" t="s">
        <v>35</v>
      </c>
      <c r="C17" s="1" t="s">
        <v>160</v>
      </c>
      <c r="D17" s="9">
        <v>1990</v>
      </c>
      <c r="E17" s="1" t="s">
        <v>161</v>
      </c>
      <c r="F17" s="6">
        <v>0.0028125</v>
      </c>
      <c r="G17" s="6">
        <v>0.03990740740740741</v>
      </c>
      <c r="H17" s="6">
        <f t="shared" si="0"/>
        <v>0.03709490740740741</v>
      </c>
      <c r="I17" s="6">
        <v>0.05993055555555556</v>
      </c>
      <c r="J17" s="6">
        <f t="shared" si="1"/>
        <v>0.020023148148148154</v>
      </c>
      <c r="K17" s="6">
        <f t="shared" si="2"/>
        <v>0.05993055555555557</v>
      </c>
    </row>
    <row r="18" spans="1:11" ht="12.75">
      <c r="A18" s="9">
        <v>70</v>
      </c>
      <c r="B18" s="9" t="s">
        <v>36</v>
      </c>
      <c r="C18" s="1" t="s">
        <v>152</v>
      </c>
      <c r="D18" s="9">
        <v>1977</v>
      </c>
      <c r="E18" s="1" t="s">
        <v>153</v>
      </c>
      <c r="F18" s="6">
        <v>0.003101851851851852</v>
      </c>
      <c r="G18" s="6">
        <v>0.0396875</v>
      </c>
      <c r="H18" s="6">
        <f t="shared" si="0"/>
        <v>0.036585648148148145</v>
      </c>
      <c r="I18" s="6">
        <v>0.05994212962962963</v>
      </c>
      <c r="J18" s="6">
        <f t="shared" si="1"/>
        <v>0.020254629629629633</v>
      </c>
      <c r="K18" s="6">
        <f t="shared" si="2"/>
        <v>0.05994212962962964</v>
      </c>
    </row>
    <row r="19" spans="1:11" ht="12.75">
      <c r="A19" s="9">
        <v>79</v>
      </c>
      <c r="B19" s="9" t="s">
        <v>37</v>
      </c>
      <c r="C19" s="1" t="s">
        <v>176</v>
      </c>
      <c r="D19" s="9">
        <v>1969</v>
      </c>
      <c r="E19" s="1" t="s">
        <v>125</v>
      </c>
      <c r="F19" s="6">
        <v>0.004375</v>
      </c>
      <c r="G19" s="6">
        <v>0.042337962962962966</v>
      </c>
      <c r="H19" s="6">
        <f t="shared" si="0"/>
        <v>0.03796296296296296</v>
      </c>
      <c r="I19" s="6">
        <v>0.06201388888888889</v>
      </c>
      <c r="J19" s="6">
        <f t="shared" si="1"/>
        <v>0.019675925925925927</v>
      </c>
      <c r="K19" s="6">
        <f t="shared" si="2"/>
        <v>0.062013888888888896</v>
      </c>
    </row>
    <row r="20" spans="1:11" ht="12.75">
      <c r="A20" s="9">
        <v>80</v>
      </c>
      <c r="B20" s="9" t="s">
        <v>38</v>
      </c>
      <c r="C20" s="1" t="s">
        <v>178</v>
      </c>
      <c r="D20" s="9">
        <v>1988</v>
      </c>
      <c r="E20" s="1" t="s">
        <v>165</v>
      </c>
      <c r="F20" s="6">
        <v>0.003356481481481481</v>
      </c>
      <c r="G20" s="6">
        <v>0.04386574074074074</v>
      </c>
      <c r="H20" s="6">
        <f t="shared" si="0"/>
        <v>0.04050925925925926</v>
      </c>
      <c r="I20" s="6">
        <v>0.06591435185185185</v>
      </c>
      <c r="J20" s="6">
        <f t="shared" si="1"/>
        <v>0.02204861111111111</v>
      </c>
      <c r="K20" s="6">
        <f t="shared" si="2"/>
        <v>0.06591435185185185</v>
      </c>
    </row>
    <row r="21" spans="1:11" ht="12.75">
      <c r="A21" s="9">
        <v>76</v>
      </c>
      <c r="B21" s="9" t="s">
        <v>39</v>
      </c>
      <c r="C21" s="1" t="s">
        <v>170</v>
      </c>
      <c r="D21" s="9">
        <v>1975</v>
      </c>
      <c r="E21" s="1" t="s">
        <v>171</v>
      </c>
      <c r="F21" s="6">
        <v>0.003298611111111111</v>
      </c>
      <c r="G21" s="6">
        <v>0.04407407407407407</v>
      </c>
      <c r="H21" s="6">
        <f t="shared" si="0"/>
        <v>0.04077546296296296</v>
      </c>
      <c r="I21" s="6">
        <v>0.06836805555555556</v>
      </c>
      <c r="J21" s="6">
        <f t="shared" si="1"/>
        <v>0.02429398148148149</v>
      </c>
      <c r="K21" s="6">
        <f t="shared" si="2"/>
        <v>0.06836805555555556</v>
      </c>
    </row>
    <row r="22" spans="1:11" ht="12.75">
      <c r="A22" s="9">
        <v>67</v>
      </c>
      <c r="B22" s="9" t="s">
        <v>40</v>
      </c>
      <c r="C22" s="1" t="s">
        <v>168</v>
      </c>
      <c r="D22" s="9">
        <v>1981</v>
      </c>
      <c r="E22" s="1" t="s">
        <v>169</v>
      </c>
      <c r="F22" s="6">
        <v>0.004016203703703703</v>
      </c>
      <c r="G22" s="6">
        <v>0.045254629629629624</v>
      </c>
      <c r="H22" s="6">
        <f t="shared" si="0"/>
        <v>0.04123842592592592</v>
      </c>
      <c r="I22" s="6">
        <v>0.06923611111111111</v>
      </c>
      <c r="J22" s="6">
        <f t="shared" si="1"/>
        <v>0.023981481481481486</v>
      </c>
      <c r="K22" s="6">
        <f t="shared" si="2"/>
        <v>0.06923611111111111</v>
      </c>
    </row>
    <row r="23" spans="1:11" ht="12.75">
      <c r="A23" s="9">
        <v>74</v>
      </c>
      <c r="B23" s="9" t="s">
        <v>41</v>
      </c>
      <c r="C23" s="1" t="s">
        <v>104</v>
      </c>
      <c r="D23" s="9">
        <v>1967</v>
      </c>
      <c r="F23" s="6">
        <v>0.00318287037037037</v>
      </c>
      <c r="G23" s="6">
        <v>0.04569444444444445</v>
      </c>
      <c r="H23" s="6">
        <f t="shared" si="0"/>
        <v>0.04251157407407408</v>
      </c>
      <c r="I23" s="6">
        <v>0.0708912037037037</v>
      </c>
      <c r="J23" s="6">
        <f t="shared" si="1"/>
        <v>0.02519675925925926</v>
      </c>
      <c r="K23" s="6">
        <f t="shared" si="2"/>
        <v>0.0708912037037037</v>
      </c>
    </row>
    <row r="24" spans="1:11" ht="12.75">
      <c r="A24" s="9">
        <v>61</v>
      </c>
      <c r="B24" s="9" t="s">
        <v>42</v>
      </c>
      <c r="C24" s="1" t="s">
        <v>166</v>
      </c>
      <c r="D24" s="9">
        <v>1980</v>
      </c>
      <c r="E24" s="1" t="s">
        <v>167</v>
      </c>
      <c r="F24" s="6">
        <v>0.003356481481481481</v>
      </c>
      <c r="G24" s="6">
        <v>0.04313657407407407</v>
      </c>
      <c r="H24" s="6">
        <f t="shared" si="0"/>
        <v>0.03978009259259259</v>
      </c>
      <c r="I24" s="6">
        <v>0.07094907407407407</v>
      </c>
      <c r="J24" s="6">
        <f t="shared" si="1"/>
        <v>0.027812499999999997</v>
      </c>
      <c r="K24" s="6">
        <f t="shared" si="2"/>
        <v>0.07094907407407407</v>
      </c>
    </row>
    <row r="25" spans="1:11" ht="12.75">
      <c r="A25" s="9">
        <v>73</v>
      </c>
      <c r="B25" s="9" t="s">
        <v>43</v>
      </c>
      <c r="C25" s="1" t="s">
        <v>148</v>
      </c>
      <c r="D25" s="9">
        <v>1963</v>
      </c>
      <c r="E25" s="1" t="s">
        <v>76</v>
      </c>
      <c r="F25" s="6">
        <v>0.0044444444444444444</v>
      </c>
      <c r="G25" s="6">
        <v>0.04755787037037037</v>
      </c>
      <c r="H25" s="6">
        <f t="shared" si="0"/>
        <v>0.04311342592592592</v>
      </c>
      <c r="I25" s="6">
        <v>0.07134259259259258</v>
      </c>
      <c r="J25" s="6">
        <f t="shared" si="1"/>
        <v>0.023784722222222214</v>
      </c>
      <c r="K25" s="6">
        <f t="shared" si="2"/>
        <v>0.07134259259259258</v>
      </c>
    </row>
    <row r="26" spans="1:11" ht="12.75">
      <c r="A26" s="9">
        <v>75</v>
      </c>
      <c r="B26" s="9" t="s">
        <v>44</v>
      </c>
      <c r="C26" s="1" t="s">
        <v>92</v>
      </c>
      <c r="D26" s="9">
        <v>1958</v>
      </c>
      <c r="E26" s="1" t="s">
        <v>177</v>
      </c>
      <c r="F26" s="6">
        <v>0.004710648148148148</v>
      </c>
      <c r="G26" s="6">
        <v>0.04940972222222222</v>
      </c>
      <c r="H26" s="6">
        <f t="shared" si="0"/>
        <v>0.04469907407407407</v>
      </c>
      <c r="I26" s="6">
        <v>0.0724074074074074</v>
      </c>
      <c r="J26" s="6">
        <f t="shared" si="1"/>
        <v>0.022997685185185187</v>
      </c>
      <c r="K26" s="6">
        <f t="shared" si="2"/>
        <v>0.0724074074074074</v>
      </c>
    </row>
    <row r="27" spans="1:11" ht="12.75">
      <c r="A27" s="9">
        <v>84</v>
      </c>
      <c r="B27" s="9" t="s">
        <v>45</v>
      </c>
      <c r="C27" s="1" t="s">
        <v>79</v>
      </c>
      <c r="D27" s="9">
        <v>1976</v>
      </c>
      <c r="E27" s="1" t="s">
        <v>80</v>
      </c>
      <c r="F27" s="6">
        <v>0.004050925925925926</v>
      </c>
      <c r="G27" s="6">
        <v>0.045266203703703704</v>
      </c>
      <c r="H27" s="6">
        <f t="shared" si="0"/>
        <v>0.04121527777777778</v>
      </c>
      <c r="I27" s="6">
        <v>0.07288194444444444</v>
      </c>
      <c r="J27" s="6">
        <f t="shared" si="1"/>
        <v>0.027615740740740736</v>
      </c>
      <c r="K27" s="6">
        <f t="shared" si="2"/>
        <v>0.07288194444444444</v>
      </c>
    </row>
    <row r="28" spans="1:11" ht="12.75">
      <c r="A28" s="9">
        <v>62</v>
      </c>
      <c r="B28" s="9" t="s">
        <v>46</v>
      </c>
      <c r="C28" s="1" t="s">
        <v>164</v>
      </c>
      <c r="D28" s="9">
        <v>1962</v>
      </c>
      <c r="E28" s="1" t="s">
        <v>165</v>
      </c>
      <c r="F28" s="6">
        <v>0.003483796296296296</v>
      </c>
      <c r="G28" s="6">
        <v>0.045347222222222226</v>
      </c>
      <c r="H28" s="6">
        <f t="shared" si="0"/>
        <v>0.04186342592592593</v>
      </c>
      <c r="I28" s="6">
        <v>0.07334490740740741</v>
      </c>
      <c r="J28" s="6">
        <f t="shared" si="1"/>
        <v>0.027997685185185188</v>
      </c>
      <c r="K28" s="6">
        <f t="shared" si="2"/>
        <v>0.07334490740740741</v>
      </c>
    </row>
    <row r="29" spans="1:11" ht="12.75">
      <c r="A29" s="9">
        <v>63</v>
      </c>
      <c r="B29" s="9" t="s">
        <v>47</v>
      </c>
      <c r="C29" s="1" t="s">
        <v>162</v>
      </c>
      <c r="D29" s="9">
        <v>1977</v>
      </c>
      <c r="E29" s="1" t="s">
        <v>163</v>
      </c>
      <c r="F29" s="6">
        <v>0.004722222222222222</v>
      </c>
      <c r="G29" s="6">
        <v>0.04266203703703703</v>
      </c>
      <c r="H29" s="6">
        <f t="shared" si="0"/>
        <v>0.03793981481481481</v>
      </c>
      <c r="I29" s="6">
        <v>0.07342592592592594</v>
      </c>
      <c r="J29" s="6">
        <f t="shared" si="1"/>
        <v>0.030763888888888907</v>
      </c>
      <c r="K29" s="6">
        <f t="shared" si="2"/>
        <v>0.07342592592592594</v>
      </c>
    </row>
    <row r="30" spans="1:11" ht="12.75">
      <c r="A30" s="9">
        <v>82</v>
      </c>
      <c r="B30" s="9" t="s">
        <v>48</v>
      </c>
      <c r="C30" s="1" t="s">
        <v>181</v>
      </c>
      <c r="D30" s="9">
        <v>1973</v>
      </c>
      <c r="E30" s="1" t="s">
        <v>84</v>
      </c>
      <c r="F30" s="6">
        <v>0.0038541666666666668</v>
      </c>
      <c r="G30" s="6">
        <v>0.050902777777777776</v>
      </c>
      <c r="H30" s="6">
        <f t="shared" si="0"/>
        <v>0.04704861111111111</v>
      </c>
      <c r="I30" s="6">
        <v>0.07384259259259258</v>
      </c>
      <c r="J30" s="6">
        <f t="shared" si="1"/>
        <v>0.02293981481481481</v>
      </c>
      <c r="K30" s="6">
        <f t="shared" si="2"/>
        <v>0.07384259259259258</v>
      </c>
    </row>
    <row r="31" spans="1:11" ht="12.75">
      <c r="A31" s="9">
        <v>77</v>
      </c>
      <c r="B31" s="9" t="s">
        <v>49</v>
      </c>
      <c r="C31" s="1" t="s">
        <v>172</v>
      </c>
      <c r="D31" s="9">
        <v>1977</v>
      </c>
      <c r="E31" s="1" t="s">
        <v>173</v>
      </c>
      <c r="F31" s="6">
        <v>0.003275462962962963</v>
      </c>
      <c r="G31" s="6">
        <v>0.04829861111111111</v>
      </c>
      <c r="H31" s="6">
        <f t="shared" si="0"/>
        <v>0.045023148148148145</v>
      </c>
      <c r="I31" s="6">
        <v>0.07506944444444445</v>
      </c>
      <c r="J31" s="6">
        <f t="shared" si="1"/>
        <v>0.026770833333333344</v>
      </c>
      <c r="K31" s="6">
        <f t="shared" si="2"/>
        <v>0.07506944444444445</v>
      </c>
    </row>
    <row r="32" spans="1:11" ht="12.75">
      <c r="A32" s="9">
        <v>71</v>
      </c>
      <c r="B32" s="9" t="s">
        <v>50</v>
      </c>
      <c r="C32" s="1" t="s">
        <v>150</v>
      </c>
      <c r="D32" s="9">
        <v>1973</v>
      </c>
      <c r="E32" s="1" t="s">
        <v>151</v>
      </c>
      <c r="F32" s="6">
        <v>0.003356481481481481</v>
      </c>
      <c r="G32" s="6">
        <v>0.0487962962962963</v>
      </c>
      <c r="H32" s="6">
        <f t="shared" si="0"/>
        <v>0.04543981481481482</v>
      </c>
      <c r="I32" s="6">
        <v>0.07795138888888889</v>
      </c>
      <c r="J32" s="6">
        <f t="shared" si="1"/>
        <v>0.029155092592592587</v>
      </c>
      <c r="K32" s="6">
        <f t="shared" si="2"/>
        <v>0.07795138888888889</v>
      </c>
    </row>
    <row r="33" spans="1:11" ht="12.75">
      <c r="A33" s="9">
        <v>68</v>
      </c>
      <c r="B33" s="9" t="s">
        <v>51</v>
      </c>
      <c r="C33" s="1" t="s">
        <v>156</v>
      </c>
      <c r="D33" s="9">
        <v>1999</v>
      </c>
      <c r="E33" s="1" t="s">
        <v>157</v>
      </c>
      <c r="F33" s="6">
        <v>0.004097222222222223</v>
      </c>
      <c r="G33" s="6">
        <v>0.053240740740740734</v>
      </c>
      <c r="H33" s="6">
        <f t="shared" si="0"/>
        <v>0.04914351851851851</v>
      </c>
      <c r="I33" s="6">
        <v>0.07881944444444444</v>
      </c>
      <c r="J33" s="6">
        <f t="shared" si="1"/>
        <v>0.025578703703703708</v>
      </c>
      <c r="K33" s="6">
        <f t="shared" si="2"/>
        <v>0.07881944444444444</v>
      </c>
    </row>
    <row r="34" spans="1:11" ht="12.75">
      <c r="A34" s="9">
        <v>78</v>
      </c>
      <c r="B34" s="9" t="s">
        <v>52</v>
      </c>
      <c r="C34" s="1" t="s">
        <v>174</v>
      </c>
      <c r="D34" s="9">
        <v>1974</v>
      </c>
      <c r="E34" s="1" t="s">
        <v>175</v>
      </c>
      <c r="F34" s="6">
        <v>0.0030324074074074073</v>
      </c>
      <c r="G34" s="6">
        <v>0.05340277777777778</v>
      </c>
      <c r="H34" s="6">
        <f t="shared" si="0"/>
        <v>0.05037037037037037</v>
      </c>
      <c r="I34" s="6">
        <v>0.07925925925925927</v>
      </c>
      <c r="J34" s="6">
        <f t="shared" si="1"/>
        <v>0.025856481481481487</v>
      </c>
      <c r="K34" s="6">
        <f t="shared" si="2"/>
        <v>0.07925925925925927</v>
      </c>
    </row>
    <row r="35" spans="1:11" ht="12.75">
      <c r="A35" s="9">
        <v>66</v>
      </c>
      <c r="B35" s="9" t="s">
        <v>53</v>
      </c>
      <c r="C35" s="1" t="s">
        <v>158</v>
      </c>
      <c r="D35" s="9">
        <v>1985</v>
      </c>
      <c r="F35" s="6">
        <v>0.004155092592592593</v>
      </c>
      <c r="G35" s="6">
        <v>0.05327546296296296</v>
      </c>
      <c r="H35" s="6">
        <f t="shared" si="0"/>
        <v>0.04912037037037037</v>
      </c>
      <c r="I35" s="6">
        <v>0.08072916666666667</v>
      </c>
      <c r="J35" s="6">
        <f t="shared" si="1"/>
        <v>0.02745370370370371</v>
      </c>
      <c r="K35" s="6">
        <f t="shared" si="2"/>
        <v>0.08072916666666667</v>
      </c>
    </row>
    <row r="36" spans="1:11" ht="12.75">
      <c r="A36" s="9">
        <v>83</v>
      </c>
      <c r="B36" s="9" t="s">
        <v>54</v>
      </c>
      <c r="C36" s="1" t="s">
        <v>87</v>
      </c>
      <c r="D36" s="9">
        <v>1966</v>
      </c>
      <c r="E36" s="1" t="s">
        <v>115</v>
      </c>
      <c r="F36" s="6">
        <v>0.0063425925925925915</v>
      </c>
      <c r="G36" s="6">
        <v>0.05121527777777778</v>
      </c>
      <c r="H36" s="6">
        <f t="shared" si="0"/>
        <v>0.04487268518518519</v>
      </c>
      <c r="I36" s="6">
        <v>0.08150462962962964</v>
      </c>
      <c r="J36" s="6">
        <f t="shared" si="1"/>
        <v>0.030289351851851855</v>
      </c>
      <c r="K36" s="6">
        <f t="shared" si="2"/>
        <v>0.08150462962962964</v>
      </c>
    </row>
    <row r="37" spans="1:11" ht="12.75">
      <c r="A37" s="9">
        <v>65</v>
      </c>
      <c r="B37" s="9" t="s">
        <v>55</v>
      </c>
      <c r="C37" s="1" t="s">
        <v>159</v>
      </c>
      <c r="D37" s="9">
        <v>1991</v>
      </c>
      <c r="E37" s="1" t="s">
        <v>161</v>
      </c>
      <c r="F37" s="6">
        <v>0.0038310185185185183</v>
      </c>
      <c r="G37" s="6">
        <v>0.054837962962962956</v>
      </c>
      <c r="H37" s="6">
        <f t="shared" si="0"/>
        <v>0.05100694444444444</v>
      </c>
      <c r="I37" s="6">
        <v>0.09082175925925927</v>
      </c>
      <c r="J37" s="6">
        <f t="shared" si="1"/>
        <v>0.03598379629629631</v>
      </c>
      <c r="K37" s="6">
        <f t="shared" si="2"/>
        <v>0.09082175925925927</v>
      </c>
    </row>
    <row r="38" spans="1:11" ht="12.75">
      <c r="A38" s="9">
        <v>72</v>
      </c>
      <c r="B38" s="9" t="s">
        <v>56</v>
      </c>
      <c r="C38" s="1" t="s">
        <v>149</v>
      </c>
      <c r="D38" s="9">
        <v>1943</v>
      </c>
      <c r="E38" s="1" t="s">
        <v>76</v>
      </c>
      <c r="F38" s="6">
        <v>0.004606481481481481</v>
      </c>
      <c r="G38" s="6">
        <v>0.060231481481481476</v>
      </c>
      <c r="H38" s="6">
        <f t="shared" si="0"/>
        <v>0.055624999999999994</v>
      </c>
      <c r="I38" s="6">
        <v>0.0991435185185185</v>
      </c>
      <c r="J38" s="6">
        <f t="shared" si="1"/>
        <v>0.03891203703703703</v>
      </c>
      <c r="K38" s="6">
        <f t="shared" si="2"/>
        <v>0.0991435185185185</v>
      </c>
    </row>
    <row r="39" spans="1:11" ht="12.75">
      <c r="A39" s="9">
        <v>69</v>
      </c>
      <c r="B39" s="9" t="s">
        <v>57</v>
      </c>
      <c r="C39" s="1" t="s">
        <v>154</v>
      </c>
      <c r="D39" s="9">
        <v>1971</v>
      </c>
      <c r="E39" s="1" t="s">
        <v>155</v>
      </c>
      <c r="F39" s="6">
        <v>0.004398148148148148</v>
      </c>
      <c r="G39" s="6">
        <v>0.050821759259259254</v>
      </c>
      <c r="H39" s="6">
        <f t="shared" si="0"/>
        <v>0.0464236111111111</v>
      </c>
      <c r="I39" s="6" t="s">
        <v>195</v>
      </c>
      <c r="J39" s="6" t="s">
        <v>195</v>
      </c>
      <c r="K39" s="6" t="s">
        <v>195</v>
      </c>
    </row>
    <row r="40" spans="1:11" ht="12.75">
      <c r="A40" s="9"/>
      <c r="K40" s="6"/>
    </row>
    <row r="41" spans="1:11" ht="12.75">
      <c r="A41" s="9"/>
      <c r="K41" s="6"/>
    </row>
    <row r="42" spans="1:11" ht="12.75">
      <c r="A42" s="9"/>
      <c r="K42" s="6"/>
    </row>
    <row r="43" spans="1:11" ht="12.75">
      <c r="A43" s="9"/>
      <c r="K43" s="6"/>
    </row>
    <row r="44" spans="1:11" ht="12.75">
      <c r="A44" s="9"/>
      <c r="K44" s="6"/>
    </row>
    <row r="45" ht="12.75">
      <c r="K45" s="6"/>
    </row>
  </sheetData>
  <mergeCells count="7">
    <mergeCell ref="A11:K11"/>
    <mergeCell ref="A14:K14"/>
    <mergeCell ref="A7:K7"/>
    <mergeCell ref="A8:K8"/>
    <mergeCell ref="A9:K9"/>
    <mergeCell ref="A10:K10"/>
    <mergeCell ref="A12:K12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42"/>
  <sheetViews>
    <sheetView zoomScale="130" zoomScaleNormal="130" workbookViewId="0" topLeftCell="A7">
      <selection activeCell="A11" sqref="A11:K11"/>
    </sheetView>
  </sheetViews>
  <sheetFormatPr defaultColWidth="9.00390625" defaultRowHeight="12.75"/>
  <cols>
    <col min="1" max="1" width="8.875" style="1" customWidth="1"/>
    <col min="2" max="2" width="9.00390625" style="9" customWidth="1"/>
    <col min="3" max="3" width="23.375" style="1" customWidth="1"/>
    <col min="4" max="4" width="9.375" style="9" customWidth="1"/>
    <col min="5" max="5" width="27.125" style="1" customWidth="1"/>
    <col min="6" max="6" width="14.625" style="1" customWidth="1"/>
    <col min="7" max="7" width="14.625" style="1" hidden="1" customWidth="1"/>
    <col min="8" max="8" width="14.625" style="1" customWidth="1"/>
    <col min="9" max="9" width="14.625" style="1" hidden="1" customWidth="1"/>
    <col min="10" max="11" width="14.625" style="1" customWidth="1"/>
    <col min="12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1" ht="30" customHeight="1" thickBo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3" customFormat="1" ht="24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4" customHeight="1">
      <c r="A9" s="20" t="s">
        <v>124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4" customHeight="1">
      <c r="A10" s="21" t="s">
        <v>126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4" customHeight="1">
      <c r="A11" s="22" t="str">
        <f>kat_dlouhá!A11</f>
        <v>Organizátor: Sdružení vytrvalců Stříbro, Cyklodrak Stříbro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4" customFormat="1" ht="24" customHeight="1">
      <c r="A12" s="22" t="str">
        <f>kat_dlouhá!A12</f>
        <v>Počasí: zataženo, teplota kolem 15 st., mírné přeháňky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</row>
    <row r="14" spans="1:11" ht="15.75">
      <c r="A14" s="16" t="s">
        <v>198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127</v>
      </c>
      <c r="H15" s="13" t="s">
        <v>2</v>
      </c>
      <c r="I15" s="13" t="s">
        <v>128</v>
      </c>
      <c r="J15" s="13" t="s">
        <v>3</v>
      </c>
      <c r="K15" s="13" t="s">
        <v>4</v>
      </c>
    </row>
    <row r="16" spans="1:11" ht="12.75">
      <c r="A16" s="9">
        <v>64</v>
      </c>
      <c r="B16" s="9" t="s">
        <v>34</v>
      </c>
      <c r="C16" s="1" t="s">
        <v>160</v>
      </c>
      <c r="D16" s="9">
        <v>1990</v>
      </c>
      <c r="E16" s="1" t="s">
        <v>161</v>
      </c>
      <c r="F16" s="6">
        <v>0.0028125</v>
      </c>
      <c r="G16" s="6">
        <v>0.03990740740740741</v>
      </c>
      <c r="H16" s="6">
        <f aca="true" t="shared" si="0" ref="H16:H21">G16-F16</f>
        <v>0.03709490740740741</v>
      </c>
      <c r="I16" s="6">
        <v>0.05993055555555556</v>
      </c>
      <c r="J16" s="6">
        <f aca="true" t="shared" si="1" ref="J16:J21">I16-H16-F16</f>
        <v>0.020023148148148154</v>
      </c>
      <c r="K16" s="6">
        <f aca="true" t="shared" si="2" ref="K16:K21">F16+H16+J16</f>
        <v>0.05993055555555557</v>
      </c>
    </row>
    <row r="17" spans="1:11" ht="12.75">
      <c r="A17" s="9">
        <v>74</v>
      </c>
      <c r="B17" s="9" t="s">
        <v>35</v>
      </c>
      <c r="C17" s="1" t="s">
        <v>104</v>
      </c>
      <c r="D17" s="9">
        <v>1967</v>
      </c>
      <c r="F17" s="6">
        <v>0.00318287037037037</v>
      </c>
      <c r="G17" s="6">
        <v>0.04569444444444445</v>
      </c>
      <c r="H17" s="6">
        <f t="shared" si="0"/>
        <v>0.04251157407407408</v>
      </c>
      <c r="I17" s="6">
        <v>0.0708912037037037</v>
      </c>
      <c r="J17" s="6">
        <f t="shared" si="1"/>
        <v>0.02519675925925926</v>
      </c>
      <c r="K17" s="6">
        <f t="shared" si="2"/>
        <v>0.0708912037037037</v>
      </c>
    </row>
    <row r="18" spans="1:11" ht="12.75">
      <c r="A18" s="9">
        <v>82</v>
      </c>
      <c r="B18" s="9" t="s">
        <v>36</v>
      </c>
      <c r="C18" s="1" t="s">
        <v>181</v>
      </c>
      <c r="D18" s="9">
        <v>1973</v>
      </c>
      <c r="E18" s="1" t="s">
        <v>84</v>
      </c>
      <c r="F18" s="6">
        <v>0.0038541666666666668</v>
      </c>
      <c r="G18" s="6">
        <v>0.050902777777777776</v>
      </c>
      <c r="H18" s="6">
        <f t="shared" si="0"/>
        <v>0.04704861111111111</v>
      </c>
      <c r="I18" s="6">
        <v>0.07384259259259258</v>
      </c>
      <c r="J18" s="6">
        <f t="shared" si="1"/>
        <v>0.02293981481481481</v>
      </c>
      <c r="K18" s="6">
        <f t="shared" si="2"/>
        <v>0.07384259259259258</v>
      </c>
    </row>
    <row r="19" spans="1:11" ht="12.75">
      <c r="A19" s="9">
        <v>71</v>
      </c>
      <c r="B19" s="9" t="s">
        <v>37</v>
      </c>
      <c r="C19" s="1" t="s">
        <v>150</v>
      </c>
      <c r="D19" s="9">
        <v>1973</v>
      </c>
      <c r="E19" s="1" t="s">
        <v>151</v>
      </c>
      <c r="F19" s="6">
        <v>0.003356481481481481</v>
      </c>
      <c r="G19" s="6">
        <v>0.0487962962962963</v>
      </c>
      <c r="H19" s="6">
        <f t="shared" si="0"/>
        <v>0.04543981481481482</v>
      </c>
      <c r="I19" s="6">
        <v>0.07795138888888889</v>
      </c>
      <c r="J19" s="6">
        <f t="shared" si="1"/>
        <v>0.029155092592592587</v>
      </c>
      <c r="K19" s="6">
        <f t="shared" si="2"/>
        <v>0.07795138888888889</v>
      </c>
    </row>
    <row r="20" spans="1:11" ht="12.75">
      <c r="A20" s="9">
        <v>78</v>
      </c>
      <c r="B20" s="9" t="s">
        <v>38</v>
      </c>
      <c r="C20" s="1" t="s">
        <v>174</v>
      </c>
      <c r="D20" s="9">
        <v>1974</v>
      </c>
      <c r="E20" s="1" t="s">
        <v>175</v>
      </c>
      <c r="F20" s="6">
        <v>0.0030324074074074073</v>
      </c>
      <c r="G20" s="6">
        <v>0.05340277777777778</v>
      </c>
      <c r="H20" s="6">
        <f t="shared" si="0"/>
        <v>0.05037037037037037</v>
      </c>
      <c r="I20" s="6">
        <v>0.07925925925925927</v>
      </c>
      <c r="J20" s="6">
        <f t="shared" si="1"/>
        <v>0.025856481481481487</v>
      </c>
      <c r="K20" s="6">
        <f t="shared" si="2"/>
        <v>0.07925925925925927</v>
      </c>
    </row>
    <row r="21" spans="1:11" ht="12.75">
      <c r="A21" s="9">
        <v>66</v>
      </c>
      <c r="B21" s="9" t="s">
        <v>39</v>
      </c>
      <c r="C21" s="1" t="s">
        <v>158</v>
      </c>
      <c r="D21" s="9">
        <v>1985</v>
      </c>
      <c r="F21" s="6">
        <v>0.004155092592592593</v>
      </c>
      <c r="G21" s="6">
        <v>0.05327546296296296</v>
      </c>
      <c r="H21" s="6">
        <f t="shared" si="0"/>
        <v>0.04912037037037037</v>
      </c>
      <c r="I21" s="6">
        <v>0.08072916666666667</v>
      </c>
      <c r="J21" s="6">
        <f t="shared" si="1"/>
        <v>0.02745370370370371</v>
      </c>
      <c r="K21" s="6">
        <f t="shared" si="2"/>
        <v>0.08072916666666667</v>
      </c>
    </row>
    <row r="23" spans="1:11" ht="15.75">
      <c r="A23" s="16" t="s">
        <v>197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0" t="s">
        <v>23</v>
      </c>
      <c r="B24" s="11" t="s">
        <v>24</v>
      </c>
      <c r="C24" s="10" t="s">
        <v>26</v>
      </c>
      <c r="D24" s="12" t="s">
        <v>25</v>
      </c>
      <c r="E24" s="10" t="s">
        <v>27</v>
      </c>
      <c r="F24" s="13" t="s">
        <v>1</v>
      </c>
      <c r="G24" s="13" t="s">
        <v>127</v>
      </c>
      <c r="H24" s="13" t="s">
        <v>2</v>
      </c>
      <c r="I24" s="13" t="s">
        <v>128</v>
      </c>
      <c r="J24" s="13" t="s">
        <v>3</v>
      </c>
      <c r="K24" s="13" t="s">
        <v>4</v>
      </c>
    </row>
    <row r="25" spans="1:11" ht="12.75">
      <c r="A25" s="9">
        <v>81</v>
      </c>
      <c r="B25" s="9" t="s">
        <v>34</v>
      </c>
      <c r="C25" s="1" t="s">
        <v>179</v>
      </c>
      <c r="D25" s="9">
        <v>1978</v>
      </c>
      <c r="E25" s="1" t="s">
        <v>180</v>
      </c>
      <c r="F25" s="6">
        <v>0.0034027777777777784</v>
      </c>
      <c r="G25" s="6">
        <v>0.04085648148148149</v>
      </c>
      <c r="H25" s="6">
        <f aca="true" t="shared" si="3" ref="H25:H42">G25-F25</f>
        <v>0.03745370370370371</v>
      </c>
      <c r="I25" s="6">
        <v>0.05991898148148148</v>
      </c>
      <c r="J25" s="6">
        <f aca="true" t="shared" si="4" ref="J25:J41">I25-H25-F25</f>
        <v>0.019062499999999993</v>
      </c>
      <c r="K25" s="6">
        <f aca="true" t="shared" si="5" ref="K25:K41">F25+H25+J25</f>
        <v>0.059918981481481476</v>
      </c>
    </row>
    <row r="26" spans="1:11" ht="12.75">
      <c r="A26" s="9">
        <v>70</v>
      </c>
      <c r="B26" s="9" t="s">
        <v>35</v>
      </c>
      <c r="C26" s="1" t="s">
        <v>152</v>
      </c>
      <c r="D26" s="9">
        <v>1977</v>
      </c>
      <c r="E26" s="1" t="s">
        <v>153</v>
      </c>
      <c r="F26" s="6">
        <v>0.003101851851851852</v>
      </c>
      <c r="G26" s="6">
        <v>0.0396875</v>
      </c>
      <c r="H26" s="6">
        <f t="shared" si="3"/>
        <v>0.036585648148148145</v>
      </c>
      <c r="I26" s="6">
        <v>0.05994212962962963</v>
      </c>
      <c r="J26" s="6">
        <f t="shared" si="4"/>
        <v>0.020254629629629633</v>
      </c>
      <c r="K26" s="6">
        <f t="shared" si="5"/>
        <v>0.05994212962962964</v>
      </c>
    </row>
    <row r="27" spans="1:11" ht="12.75">
      <c r="A27" s="9">
        <v>79</v>
      </c>
      <c r="B27" s="9" t="s">
        <v>36</v>
      </c>
      <c r="C27" s="1" t="s">
        <v>176</v>
      </c>
      <c r="D27" s="9">
        <v>1969</v>
      </c>
      <c r="E27" s="1" t="s">
        <v>125</v>
      </c>
      <c r="F27" s="6">
        <v>0.004375</v>
      </c>
      <c r="G27" s="6">
        <v>0.042337962962962966</v>
      </c>
      <c r="H27" s="6">
        <f t="shared" si="3"/>
        <v>0.03796296296296296</v>
      </c>
      <c r="I27" s="6">
        <v>0.06201388888888889</v>
      </c>
      <c r="J27" s="6">
        <f t="shared" si="4"/>
        <v>0.019675925925925927</v>
      </c>
      <c r="K27" s="6">
        <f t="shared" si="5"/>
        <v>0.062013888888888896</v>
      </c>
    </row>
    <row r="28" spans="1:11" ht="12.75">
      <c r="A28" s="9">
        <v>80</v>
      </c>
      <c r="B28" s="9" t="s">
        <v>37</v>
      </c>
      <c r="C28" s="1" t="s">
        <v>178</v>
      </c>
      <c r="D28" s="9">
        <v>1988</v>
      </c>
      <c r="E28" s="1" t="s">
        <v>165</v>
      </c>
      <c r="F28" s="6">
        <v>0.003356481481481481</v>
      </c>
      <c r="G28" s="6">
        <v>0.04386574074074074</v>
      </c>
      <c r="H28" s="6">
        <f t="shared" si="3"/>
        <v>0.04050925925925926</v>
      </c>
      <c r="I28" s="6">
        <v>0.06591435185185185</v>
      </c>
      <c r="J28" s="6">
        <f t="shared" si="4"/>
        <v>0.02204861111111111</v>
      </c>
      <c r="K28" s="6">
        <f t="shared" si="5"/>
        <v>0.06591435185185185</v>
      </c>
    </row>
    <row r="29" spans="1:11" ht="12.75">
      <c r="A29" s="9">
        <v>76</v>
      </c>
      <c r="B29" s="9" t="s">
        <v>38</v>
      </c>
      <c r="C29" s="1" t="s">
        <v>170</v>
      </c>
      <c r="D29" s="9">
        <v>1975</v>
      </c>
      <c r="E29" s="1" t="s">
        <v>171</v>
      </c>
      <c r="F29" s="6">
        <v>0.003298611111111111</v>
      </c>
      <c r="G29" s="6">
        <v>0.04407407407407407</v>
      </c>
      <c r="H29" s="6">
        <f t="shared" si="3"/>
        <v>0.04077546296296296</v>
      </c>
      <c r="I29" s="6">
        <v>0.06836805555555556</v>
      </c>
      <c r="J29" s="6">
        <f t="shared" si="4"/>
        <v>0.02429398148148149</v>
      </c>
      <c r="K29" s="6">
        <f t="shared" si="5"/>
        <v>0.06836805555555556</v>
      </c>
    </row>
    <row r="30" spans="1:11" ht="12.75">
      <c r="A30" s="9">
        <v>67</v>
      </c>
      <c r="B30" s="9" t="s">
        <v>39</v>
      </c>
      <c r="C30" s="1" t="s">
        <v>168</v>
      </c>
      <c r="D30" s="9">
        <v>1981</v>
      </c>
      <c r="E30" s="1" t="s">
        <v>169</v>
      </c>
      <c r="F30" s="6">
        <v>0.004016203703703703</v>
      </c>
      <c r="G30" s="6">
        <v>0.045254629629629624</v>
      </c>
      <c r="H30" s="6">
        <f t="shared" si="3"/>
        <v>0.04123842592592592</v>
      </c>
      <c r="I30" s="6">
        <v>0.06923611111111111</v>
      </c>
      <c r="J30" s="6">
        <f t="shared" si="4"/>
        <v>0.023981481481481486</v>
      </c>
      <c r="K30" s="6">
        <f t="shared" si="5"/>
        <v>0.06923611111111111</v>
      </c>
    </row>
    <row r="31" spans="1:11" ht="12.75">
      <c r="A31" s="9">
        <v>61</v>
      </c>
      <c r="B31" s="9" t="s">
        <v>40</v>
      </c>
      <c r="C31" s="1" t="s">
        <v>166</v>
      </c>
      <c r="D31" s="9">
        <v>1980</v>
      </c>
      <c r="E31" s="1" t="s">
        <v>167</v>
      </c>
      <c r="F31" s="6">
        <v>0.003356481481481481</v>
      </c>
      <c r="G31" s="6">
        <v>0.04313657407407407</v>
      </c>
      <c r="H31" s="6">
        <f t="shared" si="3"/>
        <v>0.03978009259259259</v>
      </c>
      <c r="I31" s="6">
        <v>0.07094907407407407</v>
      </c>
      <c r="J31" s="6">
        <f t="shared" si="4"/>
        <v>0.027812499999999997</v>
      </c>
      <c r="K31" s="6">
        <f t="shared" si="5"/>
        <v>0.07094907407407407</v>
      </c>
    </row>
    <row r="32" spans="1:11" ht="12.75">
      <c r="A32" s="9">
        <v>73</v>
      </c>
      <c r="B32" s="9" t="s">
        <v>41</v>
      </c>
      <c r="C32" s="1" t="s">
        <v>148</v>
      </c>
      <c r="D32" s="9">
        <v>1963</v>
      </c>
      <c r="E32" s="1" t="s">
        <v>76</v>
      </c>
      <c r="F32" s="6">
        <v>0.0044444444444444444</v>
      </c>
      <c r="G32" s="6">
        <v>0.04755787037037037</v>
      </c>
      <c r="H32" s="6">
        <f t="shared" si="3"/>
        <v>0.04311342592592592</v>
      </c>
      <c r="I32" s="6">
        <v>0.07134259259259258</v>
      </c>
      <c r="J32" s="6">
        <f t="shared" si="4"/>
        <v>0.023784722222222214</v>
      </c>
      <c r="K32" s="6">
        <f t="shared" si="5"/>
        <v>0.07134259259259258</v>
      </c>
    </row>
    <row r="33" spans="1:11" ht="12.75">
      <c r="A33" s="9">
        <v>75</v>
      </c>
      <c r="B33" s="9" t="s">
        <v>42</v>
      </c>
      <c r="C33" s="1" t="s">
        <v>92</v>
      </c>
      <c r="D33" s="9">
        <v>1958</v>
      </c>
      <c r="E33" s="1" t="s">
        <v>177</v>
      </c>
      <c r="F33" s="6">
        <v>0.004710648148148148</v>
      </c>
      <c r="G33" s="6">
        <v>0.04940972222222222</v>
      </c>
      <c r="H33" s="6">
        <f t="shared" si="3"/>
        <v>0.04469907407407407</v>
      </c>
      <c r="I33" s="6">
        <v>0.0724074074074074</v>
      </c>
      <c r="J33" s="6">
        <f t="shared" si="4"/>
        <v>0.022997685185185187</v>
      </c>
      <c r="K33" s="6">
        <f t="shared" si="5"/>
        <v>0.0724074074074074</v>
      </c>
    </row>
    <row r="34" spans="1:11" ht="12.75">
      <c r="A34" s="9">
        <v>84</v>
      </c>
      <c r="B34" s="9" t="s">
        <v>43</v>
      </c>
      <c r="C34" s="1" t="s">
        <v>79</v>
      </c>
      <c r="D34" s="9">
        <v>1976</v>
      </c>
      <c r="E34" s="1" t="s">
        <v>80</v>
      </c>
      <c r="F34" s="6">
        <v>0.004050925925925926</v>
      </c>
      <c r="G34" s="6">
        <v>0.045266203703703704</v>
      </c>
      <c r="H34" s="6">
        <f t="shared" si="3"/>
        <v>0.04121527777777778</v>
      </c>
      <c r="I34" s="6">
        <v>0.07288194444444444</v>
      </c>
      <c r="J34" s="6">
        <f t="shared" si="4"/>
        <v>0.027615740740740736</v>
      </c>
      <c r="K34" s="6">
        <f t="shared" si="5"/>
        <v>0.07288194444444444</v>
      </c>
    </row>
    <row r="35" spans="1:11" ht="12.75">
      <c r="A35" s="9">
        <v>62</v>
      </c>
      <c r="B35" s="9" t="s">
        <v>44</v>
      </c>
      <c r="C35" s="1" t="s">
        <v>164</v>
      </c>
      <c r="D35" s="9">
        <v>1962</v>
      </c>
      <c r="E35" s="1" t="s">
        <v>165</v>
      </c>
      <c r="F35" s="6">
        <v>0.003483796296296296</v>
      </c>
      <c r="G35" s="6">
        <v>0.045347222222222226</v>
      </c>
      <c r="H35" s="6">
        <f t="shared" si="3"/>
        <v>0.04186342592592593</v>
      </c>
      <c r="I35" s="6">
        <v>0.07334490740740741</v>
      </c>
      <c r="J35" s="6">
        <f t="shared" si="4"/>
        <v>0.027997685185185188</v>
      </c>
      <c r="K35" s="6">
        <f t="shared" si="5"/>
        <v>0.07334490740740741</v>
      </c>
    </row>
    <row r="36" spans="1:11" ht="12.75">
      <c r="A36" s="9">
        <v>63</v>
      </c>
      <c r="B36" s="9" t="s">
        <v>45</v>
      </c>
      <c r="C36" s="1" t="s">
        <v>162</v>
      </c>
      <c r="D36" s="9">
        <v>1977</v>
      </c>
      <c r="E36" s="1" t="s">
        <v>163</v>
      </c>
      <c r="F36" s="6">
        <v>0.004722222222222222</v>
      </c>
      <c r="G36" s="6">
        <v>0.04266203703703703</v>
      </c>
      <c r="H36" s="6">
        <f t="shared" si="3"/>
        <v>0.03793981481481481</v>
      </c>
      <c r="I36" s="6">
        <v>0.07342592592592594</v>
      </c>
      <c r="J36" s="6">
        <f t="shared" si="4"/>
        <v>0.030763888888888907</v>
      </c>
      <c r="K36" s="6">
        <f t="shared" si="5"/>
        <v>0.07342592592592594</v>
      </c>
    </row>
    <row r="37" spans="1:11" ht="12.75">
      <c r="A37" s="9">
        <v>77</v>
      </c>
      <c r="B37" s="9" t="s">
        <v>46</v>
      </c>
      <c r="C37" s="1" t="s">
        <v>172</v>
      </c>
      <c r="D37" s="9">
        <v>1977</v>
      </c>
      <c r="E37" s="1" t="s">
        <v>173</v>
      </c>
      <c r="F37" s="6">
        <v>0.003275462962962963</v>
      </c>
      <c r="G37" s="6">
        <v>0.04829861111111111</v>
      </c>
      <c r="H37" s="6">
        <f t="shared" si="3"/>
        <v>0.045023148148148145</v>
      </c>
      <c r="I37" s="6">
        <v>0.07506944444444445</v>
      </c>
      <c r="J37" s="6">
        <f t="shared" si="4"/>
        <v>0.026770833333333344</v>
      </c>
      <c r="K37" s="6">
        <f t="shared" si="5"/>
        <v>0.07506944444444445</v>
      </c>
    </row>
    <row r="38" spans="1:11" ht="12.75">
      <c r="A38" s="9">
        <v>68</v>
      </c>
      <c r="B38" s="9" t="s">
        <v>47</v>
      </c>
      <c r="C38" s="1" t="s">
        <v>156</v>
      </c>
      <c r="D38" s="9">
        <v>1999</v>
      </c>
      <c r="E38" s="1" t="s">
        <v>157</v>
      </c>
      <c r="F38" s="6">
        <v>0.004097222222222223</v>
      </c>
      <c r="G38" s="6">
        <v>0.053240740740740734</v>
      </c>
      <c r="H38" s="6">
        <f t="shared" si="3"/>
        <v>0.04914351851851851</v>
      </c>
      <c r="I38" s="6">
        <v>0.07881944444444444</v>
      </c>
      <c r="J38" s="6">
        <f t="shared" si="4"/>
        <v>0.025578703703703708</v>
      </c>
      <c r="K38" s="6">
        <f t="shared" si="5"/>
        <v>0.07881944444444444</v>
      </c>
    </row>
    <row r="39" spans="1:11" ht="12.75">
      <c r="A39" s="9">
        <v>83</v>
      </c>
      <c r="B39" s="9" t="s">
        <v>48</v>
      </c>
      <c r="C39" s="1" t="s">
        <v>87</v>
      </c>
      <c r="D39" s="9">
        <v>1966</v>
      </c>
      <c r="E39" s="1" t="s">
        <v>115</v>
      </c>
      <c r="F39" s="6">
        <v>0.0063425925925925915</v>
      </c>
      <c r="G39" s="6">
        <v>0.05121527777777778</v>
      </c>
      <c r="H39" s="6">
        <f t="shared" si="3"/>
        <v>0.04487268518518519</v>
      </c>
      <c r="I39" s="6">
        <v>0.08150462962962964</v>
      </c>
      <c r="J39" s="6">
        <f t="shared" si="4"/>
        <v>0.030289351851851855</v>
      </c>
      <c r="K39" s="6">
        <f t="shared" si="5"/>
        <v>0.08150462962962964</v>
      </c>
    </row>
    <row r="40" spans="1:11" ht="12.75">
      <c r="A40" s="9">
        <v>65</v>
      </c>
      <c r="B40" s="9" t="s">
        <v>49</v>
      </c>
      <c r="C40" s="1" t="s">
        <v>159</v>
      </c>
      <c r="D40" s="9">
        <v>1991</v>
      </c>
      <c r="E40" s="1" t="s">
        <v>161</v>
      </c>
      <c r="F40" s="6">
        <v>0.0038310185185185183</v>
      </c>
      <c r="G40" s="6">
        <v>0.054837962962962956</v>
      </c>
      <c r="H40" s="6">
        <f t="shared" si="3"/>
        <v>0.05100694444444444</v>
      </c>
      <c r="I40" s="6">
        <v>0.09082175925925927</v>
      </c>
      <c r="J40" s="6">
        <f t="shared" si="4"/>
        <v>0.03598379629629631</v>
      </c>
      <c r="K40" s="6">
        <f t="shared" si="5"/>
        <v>0.09082175925925927</v>
      </c>
    </row>
    <row r="41" spans="1:11" ht="12.75">
      <c r="A41" s="9">
        <v>72</v>
      </c>
      <c r="B41" s="9" t="s">
        <v>50</v>
      </c>
      <c r="C41" s="1" t="s">
        <v>149</v>
      </c>
      <c r="D41" s="9">
        <v>1943</v>
      </c>
      <c r="E41" s="1" t="s">
        <v>76</v>
      </c>
      <c r="F41" s="6">
        <v>0.004606481481481481</v>
      </c>
      <c r="G41" s="6">
        <v>0.060231481481481476</v>
      </c>
      <c r="H41" s="6">
        <f t="shared" si="3"/>
        <v>0.055624999999999994</v>
      </c>
      <c r="I41" s="6">
        <v>0.0991435185185185</v>
      </c>
      <c r="J41" s="6">
        <f t="shared" si="4"/>
        <v>0.03891203703703703</v>
      </c>
      <c r="K41" s="6">
        <f t="shared" si="5"/>
        <v>0.0991435185185185</v>
      </c>
    </row>
    <row r="42" spans="1:11" ht="12.75">
      <c r="A42" s="9">
        <v>69</v>
      </c>
      <c r="B42" s="9" t="s">
        <v>51</v>
      </c>
      <c r="C42" s="1" t="s">
        <v>154</v>
      </c>
      <c r="D42" s="9">
        <v>1971</v>
      </c>
      <c r="E42" s="1" t="s">
        <v>155</v>
      </c>
      <c r="F42" s="6">
        <v>0.004398148148148148</v>
      </c>
      <c r="G42" s="6">
        <v>0.050821759259259254</v>
      </c>
      <c r="H42" s="6">
        <f t="shared" si="3"/>
        <v>0.0464236111111111</v>
      </c>
      <c r="I42" s="6" t="s">
        <v>195</v>
      </c>
      <c r="J42" s="6" t="s">
        <v>195</v>
      </c>
      <c r="K42" s="6" t="s">
        <v>195</v>
      </c>
    </row>
  </sheetData>
  <mergeCells count="8">
    <mergeCell ref="A14:K14"/>
    <mergeCell ref="A23:K23"/>
    <mergeCell ref="A11:K11"/>
    <mergeCell ref="A7:K7"/>
    <mergeCell ref="A8:K8"/>
    <mergeCell ref="A9:K9"/>
    <mergeCell ref="A10:K10"/>
    <mergeCell ref="A12:K12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9"/>
  <sheetViews>
    <sheetView zoomScale="125" zoomScaleNormal="125" workbookViewId="0" topLeftCell="A11">
      <selection activeCell="B36" sqref="B36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7" width="9.625" style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8" t="s">
        <v>0</v>
      </c>
      <c r="B7" s="18"/>
      <c r="C7" s="18"/>
      <c r="D7" s="18"/>
      <c r="E7" s="18"/>
      <c r="F7" s="18"/>
      <c r="G7" s="18"/>
    </row>
    <row r="8" spans="1:7" s="3" customFormat="1" ht="24" customHeight="1">
      <c r="A8" s="19" t="str">
        <f>kat_dlouhá!A8</f>
        <v>Výrovský triatlon - 14. ročník</v>
      </c>
      <c r="B8" s="19"/>
      <c r="C8" s="19"/>
      <c r="D8" s="19"/>
      <c r="E8" s="19"/>
      <c r="F8" s="19"/>
      <c r="G8" s="19"/>
    </row>
    <row r="9" spans="1:7" ht="24" customHeight="1">
      <c r="A9" s="19" t="str">
        <f>kat_dlouhá!A9</f>
        <v>Výrov 29.06.2013</v>
      </c>
      <c r="B9" s="19"/>
      <c r="C9" s="19"/>
      <c r="D9" s="19"/>
      <c r="E9" s="19"/>
      <c r="F9" s="19"/>
      <c r="G9" s="19"/>
    </row>
    <row r="10" spans="1:7" ht="24" customHeight="1">
      <c r="A10" s="19" t="str">
        <f>kat_dlouhá!A10</f>
        <v>600 m plavání, 33 km kolo MTB, 9,5 km běh</v>
      </c>
      <c r="B10" s="19"/>
      <c r="C10" s="19"/>
      <c r="D10" s="19"/>
      <c r="E10" s="19"/>
      <c r="F10" s="19"/>
      <c r="G10" s="19"/>
    </row>
    <row r="11" spans="1:7" ht="24" customHeight="1">
      <c r="A11" s="19" t="str">
        <f>kat_dlouhá!A11</f>
        <v>Organizátor: Sdružení vytrvalců Stříbro, Cyklodrak Stříbro</v>
      </c>
      <c r="B11" s="19"/>
      <c r="C11" s="19"/>
      <c r="D11" s="19"/>
      <c r="E11" s="19"/>
      <c r="F11" s="19"/>
      <c r="G11" s="19"/>
    </row>
    <row r="12" spans="1:7" ht="24" customHeight="1">
      <c r="A12" s="19" t="str">
        <f>kat_dlouhá!A12</f>
        <v>Počasí: zataženo, teplota kolem 15 st., mírné přeháňky</v>
      </c>
      <c r="B12" s="19"/>
      <c r="C12" s="19"/>
      <c r="D12" s="19"/>
      <c r="E12" s="19"/>
      <c r="F12" s="19"/>
      <c r="G12" s="19"/>
    </row>
    <row r="13" spans="1:7" ht="19.5" customHeight="1">
      <c r="A13" s="4"/>
      <c r="B13" s="8"/>
      <c r="C13" s="4"/>
      <c r="D13" s="8"/>
      <c r="E13" s="4"/>
      <c r="F13" s="4"/>
      <c r="G13" s="4"/>
    </row>
    <row r="14" spans="1:7" ht="15.75">
      <c r="A14" s="16" t="s">
        <v>117</v>
      </c>
      <c r="B14" s="16"/>
      <c r="C14" s="16"/>
      <c r="D14" s="16"/>
      <c r="E14" s="16"/>
      <c r="F14" s="16"/>
      <c r="G14" s="16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122</v>
      </c>
    </row>
    <row r="16" spans="1:7" ht="12.75">
      <c r="A16" s="9">
        <f>celkově_dlouhá!A16</f>
        <v>2</v>
      </c>
      <c r="B16" s="9" t="str">
        <f>celkově_dlouhá!B16</f>
        <v>1.</v>
      </c>
      <c r="C16" s="9" t="str">
        <f>celkově_dlouhá!C16</f>
        <v>Janoušek Jakub</v>
      </c>
      <c r="D16" s="9">
        <f>celkově_dlouhá!D16</f>
        <v>1991</v>
      </c>
      <c r="E16" s="9" t="str">
        <f>celkově_dlouhá!E16</f>
        <v>TTK Slavia VŠ Plzeň</v>
      </c>
      <c r="F16" s="6">
        <f>celkově_dlouhá!F16</f>
        <v>0.00431712962962963</v>
      </c>
      <c r="G16" s="6">
        <v>0</v>
      </c>
    </row>
    <row r="17" spans="1:7" ht="12.75">
      <c r="A17" s="9">
        <f>celkově_dlouhá!A23</f>
        <v>5</v>
      </c>
      <c r="B17" s="9" t="str">
        <f>celkově_dlouhá!B17</f>
        <v>2.</v>
      </c>
      <c r="C17" s="9" t="str">
        <f>celkově_dlouhá!C23</f>
        <v>Majer Jan</v>
      </c>
      <c r="D17" s="9">
        <f>celkově_dlouhá!D23</f>
        <v>1994</v>
      </c>
      <c r="E17" s="9" t="str">
        <f>celkově_dlouhá!E23</f>
        <v>TTK Slavia VŠ Plzeň</v>
      </c>
      <c r="F17" s="6">
        <f>celkově_dlouhá!F23</f>
        <v>0.004884259259259259</v>
      </c>
      <c r="G17" s="6">
        <f>F17-F$16</f>
        <v>0.0005671296296296292</v>
      </c>
    </row>
    <row r="18" spans="1:7" ht="12.75">
      <c r="A18" s="9">
        <f>celkově_dlouhá!A21</f>
        <v>22</v>
      </c>
      <c r="B18" s="9" t="str">
        <f>celkově_dlouhá!B18</f>
        <v>3.</v>
      </c>
      <c r="C18" s="9" t="str">
        <f>celkově_dlouhá!C21</f>
        <v>Śneberger Jan</v>
      </c>
      <c r="D18" s="9">
        <f>celkově_dlouhá!D21</f>
        <v>1985</v>
      </c>
      <c r="E18" s="9" t="str">
        <f>celkově_dlouhá!E21</f>
        <v>TTK Slavia VŠ Plzeň</v>
      </c>
      <c r="F18" s="6">
        <f>celkově_dlouhá!F21</f>
        <v>0.005011574074074074</v>
      </c>
      <c r="G18" s="6">
        <f aca="true" t="shared" si="0" ref="G18:G49">F18-F$16</f>
        <v>0.0006944444444444437</v>
      </c>
    </row>
    <row r="19" spans="1:7" ht="12.75">
      <c r="A19" s="9">
        <f>celkově_dlouhá!A17</f>
        <v>30</v>
      </c>
      <c r="B19" s="9" t="str">
        <f>celkově_dlouhá!B19</f>
        <v>4.</v>
      </c>
      <c r="C19" s="9" t="str">
        <f>celkově_dlouhá!C17</f>
        <v>Valtr Matěj</v>
      </c>
      <c r="D19" s="9">
        <f>celkově_dlouhá!D17</f>
        <v>1977</v>
      </c>
      <c r="E19" s="9" t="str">
        <f>celkově_dlouhá!E17</f>
        <v>TRIVA Praha</v>
      </c>
      <c r="F19" s="6">
        <f>celkově_dlouhá!F17</f>
        <v>0.005046296296296296</v>
      </c>
      <c r="G19" s="6">
        <f t="shared" si="0"/>
        <v>0.0007291666666666662</v>
      </c>
    </row>
    <row r="20" spans="1:7" ht="12.75">
      <c r="A20" s="9">
        <f>celkově_dlouhá!A20</f>
        <v>9</v>
      </c>
      <c r="B20" s="9" t="str">
        <f>celkově_dlouhá!B20</f>
        <v>5.</v>
      </c>
      <c r="C20" s="9" t="str">
        <f>celkově_dlouhá!C20</f>
        <v>Kronika Jan</v>
      </c>
      <c r="D20" s="9">
        <f>celkově_dlouhá!D20</f>
        <v>1992</v>
      </c>
      <c r="E20" s="9" t="str">
        <f>celkově_dlouhá!E20</f>
        <v>TJ Slavia Karlovy Vary</v>
      </c>
      <c r="F20" s="6">
        <f>celkově_dlouhá!F20</f>
        <v>0.005532407407407407</v>
      </c>
      <c r="G20" s="6">
        <f t="shared" si="0"/>
        <v>0.001215277777777777</v>
      </c>
    </row>
    <row r="21" spans="1:7" ht="12.75">
      <c r="A21" s="9">
        <f>celkově_dlouhá!A25</f>
        <v>3</v>
      </c>
      <c r="B21" s="9" t="str">
        <f>celkově_dlouhá!B21</f>
        <v>6.</v>
      </c>
      <c r="C21" s="9" t="str">
        <f>celkově_dlouhá!C25</f>
        <v>Hrabě Pavel</v>
      </c>
      <c r="D21" s="9">
        <f>celkově_dlouhá!D25</f>
        <v>1983</v>
      </c>
      <c r="E21" s="9" t="str">
        <f>celkově_dlouhá!E25</f>
        <v>Plzeň</v>
      </c>
      <c r="F21" s="6">
        <f>celkově_dlouhá!F25</f>
        <v>0.005543981481481482</v>
      </c>
      <c r="G21" s="6">
        <f t="shared" si="0"/>
        <v>0.0012268518518518522</v>
      </c>
    </row>
    <row r="22" spans="1:7" ht="12.75">
      <c r="A22" s="9">
        <f>celkově_dlouhá!A22</f>
        <v>19</v>
      </c>
      <c r="B22" s="9" t="str">
        <f>celkově_dlouhá!B22</f>
        <v>7.</v>
      </c>
      <c r="C22" s="9" t="str">
        <f>celkově_dlouhá!C22</f>
        <v>Procházka Jiří</v>
      </c>
      <c r="D22" s="9">
        <f>celkově_dlouhá!D22</f>
        <v>1962</v>
      </c>
      <c r="E22" s="9" t="str">
        <f>celkově_dlouhá!E22</f>
        <v>TTK Slavia VŠ Plzeň</v>
      </c>
      <c r="F22" s="6">
        <f>celkově_dlouhá!F22</f>
        <v>0.005590277777777778</v>
      </c>
      <c r="G22" s="6">
        <f t="shared" si="0"/>
        <v>0.0012731481481481483</v>
      </c>
    </row>
    <row r="23" spans="1:7" ht="12.75">
      <c r="A23" s="9">
        <f>celkově_dlouhá!A27</f>
        <v>4</v>
      </c>
      <c r="B23" s="9" t="str">
        <f>celkově_dlouhá!B23</f>
        <v>8.</v>
      </c>
      <c r="C23" s="9" t="str">
        <f>celkově_dlouhá!C27</f>
        <v>Procházka Zdeněk</v>
      </c>
      <c r="D23" s="9">
        <f>celkově_dlouhá!D27</f>
        <v>1967</v>
      </c>
      <c r="E23" s="9" t="str">
        <f>celkově_dlouhá!E27</f>
        <v>ACES TEAM KV</v>
      </c>
      <c r="F23" s="6">
        <f>celkově_dlouhá!F27</f>
        <v>0.005787037037037038</v>
      </c>
      <c r="G23" s="6">
        <f t="shared" si="0"/>
        <v>0.0014699074074074076</v>
      </c>
    </row>
    <row r="24" spans="1:7" ht="12.75">
      <c r="A24" s="9">
        <f>celkově_dlouhá!A26</f>
        <v>7</v>
      </c>
      <c r="B24" s="9" t="str">
        <f>celkově_dlouhá!B24</f>
        <v>9.</v>
      </c>
      <c r="C24" s="9" t="str">
        <f>celkově_dlouhá!C26</f>
        <v>Smolík Martin</v>
      </c>
      <c r="D24" s="9">
        <f>celkově_dlouhá!D26</f>
        <v>1966</v>
      </c>
      <c r="E24" s="9" t="str">
        <f>celkově_dlouhá!E26</f>
        <v>TJ Slavia Karlovy Vary</v>
      </c>
      <c r="F24" s="6">
        <f>celkově_dlouhá!F26</f>
        <v>0.006145833333333333</v>
      </c>
      <c r="G24" s="6">
        <f t="shared" si="0"/>
        <v>0.001828703703703703</v>
      </c>
    </row>
    <row r="25" spans="1:7" ht="12.75">
      <c r="A25" s="9">
        <f>celkově_dlouhá!A18</f>
        <v>32</v>
      </c>
      <c r="B25" s="9" t="str">
        <f>celkově_dlouhá!B25</f>
        <v>10.</v>
      </c>
      <c r="C25" s="9" t="str">
        <f>celkově_dlouhá!C18</f>
        <v>Bíba Jan</v>
      </c>
      <c r="D25" s="9">
        <f>celkově_dlouhá!D18</f>
        <v>1976</v>
      </c>
      <c r="E25" s="9" t="str">
        <f>celkově_dlouhá!E18</f>
        <v>SV Stříbro</v>
      </c>
      <c r="F25" s="6">
        <f>celkově_dlouhá!F18</f>
        <v>0.0062268518518518515</v>
      </c>
      <c r="G25" s="6">
        <f t="shared" si="0"/>
        <v>0.0019097222222222215</v>
      </c>
    </row>
    <row r="26" spans="1:7" ht="12.75">
      <c r="A26" s="9">
        <f>celkově_dlouhá!A30</f>
        <v>17</v>
      </c>
      <c r="B26" s="9" t="str">
        <f>celkově_dlouhá!B26</f>
        <v>11.</v>
      </c>
      <c r="C26" s="9" t="str">
        <f>celkově_dlouhá!C30</f>
        <v>Fair Libor</v>
      </c>
      <c r="D26" s="9">
        <f>celkově_dlouhá!D30</f>
        <v>1975</v>
      </c>
      <c r="E26" s="9" t="str">
        <f>celkově_dlouhá!E30</f>
        <v>TT sport Stupno</v>
      </c>
      <c r="F26" s="6">
        <f>celkově_dlouhá!F30</f>
        <v>0.006273148148148148</v>
      </c>
      <c r="G26" s="6">
        <f t="shared" si="0"/>
        <v>0.0019560185185185184</v>
      </c>
    </row>
    <row r="27" spans="1:7" ht="12.75">
      <c r="A27" s="9">
        <f>celkově_dlouhá!A36</f>
        <v>33</v>
      </c>
      <c r="B27" s="9" t="str">
        <f>celkově_dlouhá!B27</f>
        <v>12.</v>
      </c>
      <c r="C27" s="9" t="str">
        <f>celkově_dlouhá!C36</f>
        <v>Unger Milan</v>
      </c>
      <c r="D27" s="9">
        <f>celkově_dlouhá!D36</f>
        <v>1966</v>
      </c>
      <c r="E27" s="9" t="str">
        <f>celkově_dlouhá!E36</f>
        <v>TTK Slavia VŠ Plzeň</v>
      </c>
      <c r="F27" s="6">
        <f>celkově_dlouhá!F36</f>
        <v>0.00636574074074074</v>
      </c>
      <c r="G27" s="6">
        <f t="shared" si="0"/>
        <v>0.0020486111111111104</v>
      </c>
    </row>
    <row r="28" spans="1:7" ht="12.75">
      <c r="A28" s="9">
        <f>celkově_dlouhá!A24</f>
        <v>27</v>
      </c>
      <c r="B28" s="9" t="str">
        <f>celkově_dlouhá!B28</f>
        <v>13.</v>
      </c>
      <c r="C28" s="9" t="str">
        <f>celkově_dlouhá!C24</f>
        <v>Hort Pavel</v>
      </c>
      <c r="D28" s="9">
        <f>celkově_dlouhá!D24</f>
        <v>1978</v>
      </c>
      <c r="E28" s="9" t="str">
        <f>celkově_dlouhá!E24</f>
        <v>Letmá Betonáž</v>
      </c>
      <c r="F28" s="6">
        <f>celkově_dlouhá!F24</f>
        <v>0.006481481481481481</v>
      </c>
      <c r="G28" s="6">
        <f t="shared" si="0"/>
        <v>0.0021643518518518513</v>
      </c>
    </row>
    <row r="29" spans="1:7" ht="12.75">
      <c r="A29" s="9">
        <f>celkově_dlouhá!A39</f>
        <v>1</v>
      </c>
      <c r="B29" s="9" t="str">
        <f>celkově_dlouhá!B29</f>
        <v>14.</v>
      </c>
      <c r="C29" s="9" t="str">
        <f>celkově_dlouhá!C39</f>
        <v>Stahl Jaroslav</v>
      </c>
      <c r="D29" s="9">
        <f>celkově_dlouhá!D39</f>
        <v>1980</v>
      </c>
      <c r="E29" s="9" t="str">
        <f>celkově_dlouhá!E39</f>
        <v>Kladruby</v>
      </c>
      <c r="F29" s="6">
        <f>celkově_dlouhá!F39</f>
        <v>0.0067708333333333336</v>
      </c>
      <c r="G29" s="6">
        <f t="shared" si="0"/>
        <v>0.0024537037037037036</v>
      </c>
    </row>
    <row r="30" spans="1:7" ht="12.75">
      <c r="A30" s="9">
        <f>celkově_dlouhá!A31</f>
        <v>11</v>
      </c>
      <c r="B30" s="9" t="str">
        <f>celkově_dlouhá!B30</f>
        <v>15.</v>
      </c>
      <c r="C30" s="9" t="str">
        <f>celkově_dlouhá!C31</f>
        <v>Chuchlík Miloslav</v>
      </c>
      <c r="D30" s="9">
        <f>celkově_dlouhá!D31</f>
        <v>1970</v>
      </c>
      <c r="E30" s="9" t="str">
        <f>celkově_dlouhá!E31</f>
        <v>Plzeň</v>
      </c>
      <c r="F30" s="6">
        <f>celkově_dlouhá!F31</f>
        <v>0.006944444444444444</v>
      </c>
      <c r="G30" s="6">
        <f t="shared" si="0"/>
        <v>0.002627314814814814</v>
      </c>
    </row>
    <row r="31" spans="1:7" ht="12.75">
      <c r="A31" s="9">
        <f>celkově_dlouhá!A44</f>
        <v>18</v>
      </c>
      <c r="B31" s="9" t="str">
        <f>celkově_dlouhá!B31</f>
        <v>16.</v>
      </c>
      <c r="C31" s="9" t="str">
        <f>celkově_dlouhá!C44</f>
        <v>Kyncl Vojtěch</v>
      </c>
      <c r="D31" s="9">
        <f>celkově_dlouhá!D44</f>
        <v>1983</v>
      </c>
      <c r="E31" s="9" t="str">
        <f>celkově_dlouhá!E44</f>
        <v>Hlinsko</v>
      </c>
      <c r="F31" s="6">
        <f>celkově_dlouhá!F44</f>
        <v>0.007013888888888889</v>
      </c>
      <c r="G31" s="6">
        <f t="shared" si="0"/>
        <v>0.002696759259259259</v>
      </c>
    </row>
    <row r="32" spans="1:7" ht="12.75">
      <c r="A32" s="9">
        <f>celkově_dlouhá!A38</f>
        <v>14</v>
      </c>
      <c r="B32" s="9" t="str">
        <f>celkově_dlouhá!B32</f>
        <v>17.</v>
      </c>
      <c r="C32" s="9" t="str">
        <f>celkově_dlouhá!C38</f>
        <v>Petřina Jan</v>
      </c>
      <c r="D32" s="9">
        <f>celkově_dlouhá!D38</f>
        <v>1985</v>
      </c>
      <c r="E32" s="9">
        <f>celkově_dlouhá!E38</f>
        <v>0</v>
      </c>
      <c r="F32" s="6">
        <f>celkově_dlouhá!F38</f>
        <v>0.0071643518518518514</v>
      </c>
      <c r="G32" s="6">
        <f t="shared" si="0"/>
        <v>0.0028472222222222215</v>
      </c>
    </row>
    <row r="33" spans="1:7" ht="12.75">
      <c r="A33" s="9">
        <f>celkově_dlouhá!A48</f>
        <v>29</v>
      </c>
      <c r="B33" s="9" t="str">
        <f>celkově_dlouhá!B33</f>
        <v>18.</v>
      </c>
      <c r="C33" s="9" t="str">
        <f>celkově_dlouhá!C48</f>
        <v>Borecká Kateřina</v>
      </c>
      <c r="D33" s="9">
        <f>celkově_dlouhá!D48</f>
        <v>1982</v>
      </c>
      <c r="E33" s="9" t="str">
        <f>celkově_dlouhá!E48</f>
        <v>Plzeň</v>
      </c>
      <c r="F33" s="6">
        <f>celkově_dlouhá!F48</f>
        <v>0.007199074074074074</v>
      </c>
      <c r="G33" s="6">
        <f t="shared" si="0"/>
        <v>0.002881944444444444</v>
      </c>
    </row>
    <row r="34" spans="1:7" ht="12.75">
      <c r="A34" s="9">
        <f>celkově_dlouhá!A33</f>
        <v>13</v>
      </c>
      <c r="B34" s="9" t="str">
        <f>celkově_dlouhá!B34</f>
        <v>19.</v>
      </c>
      <c r="C34" s="9" t="str">
        <f>celkově_dlouhá!C33</f>
        <v>Kotek Silvestr</v>
      </c>
      <c r="D34" s="9">
        <f>celkově_dlouhá!D33</f>
        <v>1962</v>
      </c>
      <c r="E34" s="9" t="str">
        <f>celkově_dlouhá!E33</f>
        <v>SV Stříbro</v>
      </c>
      <c r="F34" s="6">
        <f>celkově_dlouhá!F33</f>
        <v>0.007245370370370371</v>
      </c>
      <c r="G34" s="6">
        <f t="shared" si="0"/>
        <v>0.002928240740740741</v>
      </c>
    </row>
    <row r="35" spans="1:7" ht="12.75">
      <c r="A35" s="9">
        <f>celkově_dlouhá!A19</f>
        <v>24</v>
      </c>
      <c r="B35" s="9" t="str">
        <f>celkově_dlouhá!B35</f>
        <v>20.</v>
      </c>
      <c r="C35" s="9" t="str">
        <f>celkově_dlouhá!C19</f>
        <v>David Ivan</v>
      </c>
      <c r="D35" s="9">
        <f>celkově_dlouhá!D19</f>
        <v>1964</v>
      </c>
      <c r="E35" s="9" t="str">
        <f>celkově_dlouhá!E19</f>
        <v>Cyklodrak Stříbro</v>
      </c>
      <c r="F35" s="6">
        <f>celkově_dlouhá!F19</f>
        <v>0.007442129629629629</v>
      </c>
      <c r="G35" s="6">
        <f t="shared" si="0"/>
        <v>0.0031249999999999993</v>
      </c>
    </row>
    <row r="36" spans="1:7" ht="12.75">
      <c r="A36" s="9">
        <f>celkově_dlouhá!A28</f>
        <v>10</v>
      </c>
      <c r="B36" s="9" t="str">
        <f>celkově_dlouhá!B36</f>
        <v>21.</v>
      </c>
      <c r="C36" s="9" t="str">
        <f>celkově_dlouhá!C28</f>
        <v>Trávníček Jiří</v>
      </c>
      <c r="D36" s="9">
        <f>celkově_dlouhá!D28</f>
        <v>1972</v>
      </c>
      <c r="E36" s="9" t="str">
        <f>celkově_dlouhá!E28</f>
        <v>SV Stříbro</v>
      </c>
      <c r="F36" s="6">
        <f>celkově_dlouhá!F28</f>
        <v>0.007453703703703703</v>
      </c>
      <c r="G36" s="6">
        <f t="shared" si="0"/>
        <v>0.003136574074074073</v>
      </c>
    </row>
    <row r="37" spans="1:7" ht="12.75">
      <c r="A37" s="9">
        <f>celkově_dlouhá!A32</f>
        <v>28</v>
      </c>
      <c r="B37" s="9" t="str">
        <f>celkově_dlouhá!B37</f>
        <v>22.</v>
      </c>
      <c r="C37" s="9" t="str">
        <f>celkově_dlouhá!C32</f>
        <v>Pivnička Marek</v>
      </c>
      <c r="D37" s="9">
        <f>celkově_dlouhá!D32</f>
        <v>1985</v>
      </c>
      <c r="E37" s="9" t="str">
        <f>celkově_dlouhá!E32</f>
        <v>Letmá Betonáž</v>
      </c>
      <c r="F37" s="6">
        <f>celkově_dlouhá!F32</f>
        <v>0.0075</v>
      </c>
      <c r="G37" s="6">
        <f t="shared" si="0"/>
        <v>0.0031828703703703698</v>
      </c>
    </row>
    <row r="38" spans="1:7" ht="12.75">
      <c r="A38" s="9">
        <f>celkově_dlouhá!A34</f>
        <v>31</v>
      </c>
      <c r="B38" s="9" t="str">
        <f>celkově_dlouhá!B38</f>
        <v>23.</v>
      </c>
      <c r="C38" s="9" t="str">
        <f>celkově_dlouhá!C34</f>
        <v>Škarda Zdeněk</v>
      </c>
      <c r="D38" s="9">
        <f>celkově_dlouhá!D34</f>
        <v>1968</v>
      </c>
      <c r="E38" s="9" t="str">
        <f>celkově_dlouhá!E34</f>
        <v>SV Stříbro</v>
      </c>
      <c r="F38" s="6">
        <f>celkově_dlouhá!F34</f>
        <v>0.007523148148148148</v>
      </c>
      <c r="G38" s="6">
        <f t="shared" si="0"/>
        <v>0.0032060185185185178</v>
      </c>
    </row>
    <row r="39" spans="1:7" ht="12.75">
      <c r="A39" s="9">
        <f>celkově_dlouhá!A35</f>
        <v>12</v>
      </c>
      <c r="B39" s="9" t="str">
        <f>celkově_dlouhá!B39</f>
        <v>24.</v>
      </c>
      <c r="C39" s="9" t="str">
        <f>celkově_dlouhá!C35</f>
        <v>Mikulovský Aleš</v>
      </c>
      <c r="D39" s="9">
        <f>celkově_dlouhá!D35</f>
        <v>1986</v>
      </c>
      <c r="E39" s="9">
        <f>celkově_dlouhá!E35</f>
        <v>0</v>
      </c>
      <c r="F39" s="6">
        <f>celkově_dlouhá!F35</f>
        <v>0.007905092592592592</v>
      </c>
      <c r="G39" s="6">
        <f t="shared" si="0"/>
        <v>0.003587962962962962</v>
      </c>
    </row>
    <row r="40" spans="1:7" ht="12.75">
      <c r="A40" s="9">
        <f>celkově_dlouhá!A29</f>
        <v>16</v>
      </c>
      <c r="B40" s="9" t="str">
        <f>celkově_dlouhá!B40</f>
        <v>25.</v>
      </c>
      <c r="C40" s="9" t="str">
        <f>celkově_dlouhá!C29</f>
        <v>Kučík Štefan</v>
      </c>
      <c r="D40" s="9">
        <f>celkově_dlouhá!D29</f>
        <v>1967</v>
      </c>
      <c r="E40" s="9" t="str">
        <f>celkově_dlouhá!E29</f>
        <v>Cyklodrak Stříbro</v>
      </c>
      <c r="F40" s="6">
        <f>celkově_dlouhá!F29</f>
        <v>0.007962962962962963</v>
      </c>
      <c r="G40" s="6">
        <f t="shared" si="0"/>
        <v>0.0036458333333333334</v>
      </c>
    </row>
    <row r="41" spans="1:7" ht="12.75">
      <c r="A41" s="9">
        <f>celkově_dlouhá!A49</f>
        <v>25</v>
      </c>
      <c r="B41" s="9" t="str">
        <f>celkově_dlouhá!B41</f>
        <v>26.</v>
      </c>
      <c r="C41" s="9" t="str">
        <f>celkově_dlouhá!C49</f>
        <v>Pleško Lukáš</v>
      </c>
      <c r="D41" s="9">
        <f>celkově_dlouhá!D49</f>
        <v>1977</v>
      </c>
      <c r="E41" s="9" t="str">
        <f>celkově_dlouhá!E49</f>
        <v>Mumraj Sedlice</v>
      </c>
      <c r="F41" s="6">
        <f>celkově_dlouhá!F49</f>
        <v>0.008217592592592594</v>
      </c>
      <c r="G41" s="6">
        <f t="shared" si="0"/>
        <v>0.003900462962962964</v>
      </c>
    </row>
    <row r="42" spans="1:7" ht="12.75">
      <c r="A42" s="9">
        <f>celkově_dlouhá!A46</f>
        <v>20</v>
      </c>
      <c r="B42" s="9" t="str">
        <f>celkově_dlouhá!B42</f>
        <v>27.</v>
      </c>
      <c r="C42" s="9" t="str">
        <f>celkově_dlouhá!C46</f>
        <v>Matějka Miloš</v>
      </c>
      <c r="D42" s="9">
        <f>celkově_dlouhá!D46</f>
        <v>1960</v>
      </c>
      <c r="E42" s="9" t="str">
        <f>celkově_dlouhá!E46</f>
        <v>SV Stříbro</v>
      </c>
      <c r="F42" s="6">
        <f>celkově_dlouhá!F46</f>
        <v>0.00835648148148148</v>
      </c>
      <c r="G42" s="6">
        <f t="shared" si="0"/>
        <v>0.00403935185185185</v>
      </c>
    </row>
    <row r="43" spans="1:7" ht="12.75">
      <c r="A43" s="9">
        <f>celkově_dlouhá!A37</f>
        <v>8</v>
      </c>
      <c r="B43" s="9" t="str">
        <f>celkově_dlouhá!B43</f>
        <v>28.</v>
      </c>
      <c r="C43" s="9" t="str">
        <f>celkově_dlouhá!C37</f>
        <v>Jungmann Petr</v>
      </c>
      <c r="D43" s="9">
        <f>celkově_dlouhá!D37</f>
        <v>1966</v>
      </c>
      <c r="E43" s="9" t="str">
        <f>celkově_dlouhá!E37</f>
        <v>TJ Slavia Karlovy Vary</v>
      </c>
      <c r="F43" s="6">
        <f>celkově_dlouhá!F37</f>
        <v>0.00837962962962963</v>
      </c>
      <c r="G43" s="6">
        <f t="shared" si="0"/>
        <v>0.004062499999999999</v>
      </c>
    </row>
    <row r="44" spans="1:7" ht="12.75">
      <c r="A44" s="9">
        <f>celkově_dlouhá!A42</f>
        <v>21</v>
      </c>
      <c r="B44" s="9" t="str">
        <f>celkově_dlouhá!B44</f>
        <v>29.</v>
      </c>
      <c r="C44" s="9" t="str">
        <f>celkově_dlouhá!C42</f>
        <v>Volena Radek</v>
      </c>
      <c r="D44" s="9">
        <f>celkově_dlouhá!D42</f>
        <v>1969</v>
      </c>
      <c r="E44" s="9" t="str">
        <f>celkově_dlouhá!E42</f>
        <v>Cyklodrak Stříbro</v>
      </c>
      <c r="F44" s="6">
        <f>celkově_dlouhá!F42</f>
        <v>0.008425925925925925</v>
      </c>
      <c r="G44" s="6">
        <f t="shared" si="0"/>
        <v>0.004108796296296295</v>
      </c>
    </row>
    <row r="45" spans="1:7" ht="12.75">
      <c r="A45" s="9">
        <f>celkově_dlouhá!A43</f>
        <v>23</v>
      </c>
      <c r="B45" s="9" t="str">
        <f>celkově_dlouhá!B45</f>
        <v>30.</v>
      </c>
      <c r="C45" s="9" t="str">
        <f>celkově_dlouhá!C43</f>
        <v>Barnáš Vladimír</v>
      </c>
      <c r="D45" s="9">
        <f>celkově_dlouhá!D43</f>
        <v>1953</v>
      </c>
      <c r="E45" s="9" t="str">
        <f>celkově_dlouhá!E43</f>
        <v>Cyklodrak Stříbro</v>
      </c>
      <c r="F45" s="6">
        <f>celkově_dlouhá!F43</f>
        <v>0.008425925925925925</v>
      </c>
      <c r="G45" s="6">
        <f t="shared" si="0"/>
        <v>0.004108796296296295</v>
      </c>
    </row>
    <row r="46" spans="1:7" ht="12.75">
      <c r="A46" s="9">
        <f>celkově_dlouhá!A45</f>
        <v>15</v>
      </c>
      <c r="B46" s="9" t="str">
        <f>celkově_dlouhá!B46</f>
        <v>31.</v>
      </c>
      <c r="C46" s="9" t="str">
        <f>celkově_dlouhá!C45</f>
        <v>Sláma Jan</v>
      </c>
      <c r="D46" s="9">
        <f>celkově_dlouhá!D45</f>
        <v>1983</v>
      </c>
      <c r="E46" s="9" t="str">
        <f>celkově_dlouhá!E45</f>
        <v>Baník Stříbro</v>
      </c>
      <c r="F46" s="6">
        <f>celkově_dlouhá!F45</f>
        <v>0.008449074074074074</v>
      </c>
      <c r="G46" s="6">
        <f t="shared" si="0"/>
        <v>0.004131944444444444</v>
      </c>
    </row>
    <row r="47" spans="1:7" ht="12.75">
      <c r="A47" s="9">
        <f>celkově_dlouhá!A41</f>
        <v>26</v>
      </c>
      <c r="B47" s="9" t="str">
        <f>celkově_dlouhá!B47</f>
        <v>32.</v>
      </c>
      <c r="C47" s="9" t="str">
        <f>celkově_dlouhá!C41</f>
        <v>Křelovec Jan</v>
      </c>
      <c r="D47" s="9">
        <f>celkově_dlouhá!D41</f>
        <v>1977</v>
      </c>
      <c r="E47" s="9" t="str">
        <f>celkově_dlouhá!E41</f>
        <v>Vrtule Láz</v>
      </c>
      <c r="F47" s="6">
        <f>celkově_dlouhá!F41</f>
        <v>0.008819444444444444</v>
      </c>
      <c r="G47" s="6">
        <f t="shared" si="0"/>
        <v>0.004502314814814814</v>
      </c>
    </row>
    <row r="48" spans="1:7" ht="12.75">
      <c r="A48" s="9">
        <f>celkově_dlouhá!A40</f>
        <v>6</v>
      </c>
      <c r="B48" s="9" t="str">
        <f>celkově_dlouhá!B48</f>
        <v>33.</v>
      </c>
      <c r="C48" s="9" t="str">
        <f>celkově_dlouhá!C40</f>
        <v>Holčík Jan</v>
      </c>
      <c r="D48" s="9">
        <f>celkově_dlouhá!D40</f>
        <v>1977</v>
      </c>
      <c r="E48" s="9" t="str">
        <f>celkově_dlouhá!E40</f>
        <v>Stříbro</v>
      </c>
      <c r="F48" s="6">
        <f>celkově_dlouhá!F40</f>
        <v>0.00900462962962963</v>
      </c>
      <c r="G48" s="6">
        <f t="shared" si="0"/>
        <v>0.0046875</v>
      </c>
    </row>
    <row r="49" spans="1:7" ht="12.75">
      <c r="A49" s="9">
        <f>celkově_dlouhá!A47</f>
        <v>34</v>
      </c>
      <c r="B49" s="9" t="str">
        <f>celkově_dlouhá!B49</f>
        <v>34.</v>
      </c>
      <c r="C49" s="9" t="str">
        <f>celkově_dlouhá!C47</f>
        <v>Śůcha Václav</v>
      </c>
      <c r="D49" s="9">
        <f>celkově_dlouhá!D47</f>
        <v>1946</v>
      </c>
      <c r="E49" s="9" t="str">
        <f>celkově_dlouhá!E47</f>
        <v>SV Stříbro</v>
      </c>
      <c r="F49" s="6">
        <f>celkově_dlouhá!F47</f>
        <v>0.0128125</v>
      </c>
      <c r="G49" s="6">
        <f t="shared" si="0"/>
        <v>0.008495370370370368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9"/>
  <sheetViews>
    <sheetView zoomScale="125" zoomScaleNormal="125" workbookViewId="0" topLeftCell="A13">
      <selection activeCell="C30" sqref="C30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7" width="9.625" style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8" t="s">
        <v>0</v>
      </c>
      <c r="B7" s="18"/>
      <c r="C7" s="18"/>
      <c r="D7" s="18"/>
      <c r="E7" s="18"/>
      <c r="F7" s="18"/>
      <c r="G7" s="18"/>
    </row>
    <row r="8" spans="1:7" s="3" customFormat="1" ht="24" customHeight="1">
      <c r="A8" s="19" t="str">
        <f>kat_dlouhá!A8</f>
        <v>Výrovský triatlon - 14. ročník</v>
      </c>
      <c r="B8" s="19"/>
      <c r="C8" s="19"/>
      <c r="D8" s="19"/>
      <c r="E8" s="19"/>
      <c r="F8" s="19"/>
      <c r="G8" s="19"/>
    </row>
    <row r="9" spans="1:7" ht="24" customHeight="1">
      <c r="A9" s="19" t="str">
        <f>kat_dlouhá!A9</f>
        <v>Výrov 29.06.2013</v>
      </c>
      <c r="B9" s="19"/>
      <c r="C9" s="19"/>
      <c r="D9" s="19"/>
      <c r="E9" s="19"/>
      <c r="F9" s="19"/>
      <c r="G9" s="19"/>
    </row>
    <row r="10" spans="1:7" ht="24" customHeight="1">
      <c r="A10" s="19" t="str">
        <f>kat_dlouhá!A10</f>
        <v>600 m plavání, 33 km kolo MTB, 9,5 km běh</v>
      </c>
      <c r="B10" s="19"/>
      <c r="C10" s="19"/>
      <c r="D10" s="19"/>
      <c r="E10" s="19"/>
      <c r="F10" s="19"/>
      <c r="G10" s="19"/>
    </row>
    <row r="11" spans="1:7" ht="24" customHeight="1">
      <c r="A11" s="19" t="str">
        <f>kat_dlouhá!A11</f>
        <v>Organizátor: Sdružení vytrvalců Stříbro, Cyklodrak Stříbro</v>
      </c>
      <c r="B11" s="19"/>
      <c r="C11" s="19"/>
      <c r="D11" s="19"/>
      <c r="E11" s="19"/>
      <c r="F11" s="19"/>
      <c r="G11" s="19"/>
    </row>
    <row r="12" spans="1:7" ht="24" customHeight="1">
      <c r="A12" s="19" t="str">
        <f>kat_dlouhá!A12</f>
        <v>Počasí: zataženo, teplota kolem 15 st., mírné přeháňky</v>
      </c>
      <c r="B12" s="19"/>
      <c r="C12" s="19"/>
      <c r="D12" s="19"/>
      <c r="E12" s="19"/>
      <c r="F12" s="19"/>
      <c r="G12" s="19"/>
    </row>
    <row r="13" spans="1:7" ht="19.5" customHeight="1">
      <c r="A13" s="4"/>
      <c r="B13" s="8"/>
      <c r="C13" s="4"/>
      <c r="D13" s="8"/>
      <c r="E13" s="4"/>
      <c r="F13" s="4"/>
      <c r="G13" s="4"/>
    </row>
    <row r="14" spans="1:7" ht="15.75">
      <c r="A14" s="16" t="s">
        <v>117</v>
      </c>
      <c r="B14" s="16"/>
      <c r="C14" s="16"/>
      <c r="D14" s="16"/>
      <c r="E14" s="16"/>
      <c r="F14" s="16"/>
      <c r="G14" s="16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2</v>
      </c>
      <c r="G15" s="13" t="s">
        <v>122</v>
      </c>
    </row>
    <row r="16" spans="1:7" ht="12.75">
      <c r="A16" s="9">
        <f>celkově_dlouhá!A31</f>
        <v>11</v>
      </c>
      <c r="B16" s="9" t="str">
        <f>celkově_dlouhá!B31</f>
        <v>16.</v>
      </c>
      <c r="C16" s="9" t="str">
        <f>celkově_dlouhá!C31</f>
        <v>Chuchlík Miloslav</v>
      </c>
      <c r="D16" s="9">
        <f>celkově_dlouhá!D31</f>
        <v>1970</v>
      </c>
      <c r="E16" s="9" t="str">
        <f>celkově_dlouhá!E31</f>
        <v>Plzeň</v>
      </c>
      <c r="F16" s="6">
        <f>celkově_dlouhá!H31</f>
        <v>0.046215277777777786</v>
      </c>
      <c r="G16" s="6">
        <v>0</v>
      </c>
    </row>
    <row r="17" spans="1:7" ht="12.75">
      <c r="A17" s="9">
        <f>celkově_dlouhá!A20</f>
        <v>9</v>
      </c>
      <c r="B17" s="9" t="str">
        <f>celkově_dlouhá!B20</f>
        <v>5.</v>
      </c>
      <c r="C17" s="9" t="str">
        <f>celkově_dlouhá!C20</f>
        <v>Kronika Jan</v>
      </c>
      <c r="D17" s="9">
        <f>celkově_dlouhá!D20</f>
        <v>1992</v>
      </c>
      <c r="E17" s="9" t="str">
        <f>celkově_dlouhá!E20</f>
        <v>TJ Slavia Karlovy Vary</v>
      </c>
      <c r="F17" s="6">
        <f>celkově_dlouhá!H20</f>
        <v>0.04758101851851852</v>
      </c>
      <c r="G17" s="6">
        <f aca="true" t="shared" si="0" ref="G17:G49">F17-F$16</f>
        <v>0.0013657407407407368</v>
      </c>
    </row>
    <row r="18" spans="1:7" ht="12.75">
      <c r="A18" s="9">
        <f>celkově_dlouhá!A23</f>
        <v>5</v>
      </c>
      <c r="B18" s="9" t="str">
        <f>celkově_dlouhá!B23</f>
        <v>8.</v>
      </c>
      <c r="C18" s="9" t="str">
        <f>celkově_dlouhá!C23</f>
        <v>Majer Jan</v>
      </c>
      <c r="D18" s="9">
        <f>celkově_dlouhá!D23</f>
        <v>1994</v>
      </c>
      <c r="E18" s="9" t="str">
        <f>celkově_dlouhá!E23</f>
        <v>TTK Slavia VŠ Plzeň</v>
      </c>
      <c r="F18" s="6">
        <f>celkově_dlouhá!H23</f>
        <v>0.04821759259259259</v>
      </c>
      <c r="G18" s="6">
        <f t="shared" si="0"/>
        <v>0.002002314814814804</v>
      </c>
    </row>
    <row r="19" spans="1:7" ht="12.75">
      <c r="A19" s="9">
        <f>celkově_dlouhá!A16</f>
        <v>2</v>
      </c>
      <c r="B19" s="9" t="str">
        <f>celkově_dlouhá!B16</f>
        <v>1.</v>
      </c>
      <c r="C19" s="9" t="str">
        <f>celkově_dlouhá!C16</f>
        <v>Janoušek Jakub</v>
      </c>
      <c r="D19" s="9">
        <f>celkově_dlouhá!D16</f>
        <v>1991</v>
      </c>
      <c r="E19" s="9" t="str">
        <f>celkově_dlouhá!E16</f>
        <v>TTK Slavia VŠ Plzeň</v>
      </c>
      <c r="F19" s="6">
        <f>celkově_dlouhá!H16</f>
        <v>0.0488425925925926</v>
      </c>
      <c r="G19" s="6">
        <f t="shared" si="0"/>
        <v>0.0026273148148148115</v>
      </c>
    </row>
    <row r="20" spans="1:7" ht="12.75">
      <c r="A20" s="9">
        <f>celkově_dlouhá!A21</f>
        <v>22</v>
      </c>
      <c r="B20" s="9" t="str">
        <f>celkově_dlouhá!B21</f>
        <v>6.</v>
      </c>
      <c r="C20" s="9" t="str">
        <f>celkově_dlouhá!C21</f>
        <v>Śneberger Jan</v>
      </c>
      <c r="D20" s="9">
        <f>celkově_dlouhá!D21</f>
        <v>1985</v>
      </c>
      <c r="E20" s="9" t="str">
        <f>celkově_dlouhá!E21</f>
        <v>TTK Slavia VŠ Plzeň</v>
      </c>
      <c r="F20" s="6">
        <f>celkově_dlouhá!H21</f>
        <v>0.050393518518518525</v>
      </c>
      <c r="G20" s="6">
        <f t="shared" si="0"/>
        <v>0.004178240740740739</v>
      </c>
    </row>
    <row r="21" spans="1:7" ht="12.75">
      <c r="A21" s="9">
        <f>celkově_dlouhá!A19</f>
        <v>24</v>
      </c>
      <c r="B21" s="9" t="str">
        <f>celkově_dlouhá!B19</f>
        <v>4.</v>
      </c>
      <c r="C21" s="9" t="str">
        <f>celkově_dlouhá!C19</f>
        <v>David Ivan</v>
      </c>
      <c r="D21" s="9">
        <f>celkově_dlouhá!D19</f>
        <v>1964</v>
      </c>
      <c r="E21" s="9" t="str">
        <f>celkově_dlouhá!E19</f>
        <v>Cyklodrak Stříbro</v>
      </c>
      <c r="F21" s="6">
        <f>celkově_dlouhá!H19</f>
        <v>0.051620370370370365</v>
      </c>
      <c r="G21" s="6">
        <f t="shared" si="0"/>
        <v>0.005405092592592579</v>
      </c>
    </row>
    <row r="22" spans="1:7" ht="12.75">
      <c r="A22" s="9">
        <f>celkově_dlouhá!A18</f>
        <v>32</v>
      </c>
      <c r="B22" s="9" t="str">
        <f>celkově_dlouhá!B18</f>
        <v>3.</v>
      </c>
      <c r="C22" s="9" t="str">
        <f>celkově_dlouhá!C18</f>
        <v>Bíba Jan</v>
      </c>
      <c r="D22" s="9">
        <f>celkově_dlouhá!D18</f>
        <v>1976</v>
      </c>
      <c r="E22" s="9" t="str">
        <f>celkově_dlouhá!E18</f>
        <v>SV Stříbro</v>
      </c>
      <c r="F22" s="6">
        <f>celkově_dlouhá!H18</f>
        <v>0.051909722222222225</v>
      </c>
      <c r="G22" s="6">
        <f t="shared" si="0"/>
        <v>0.0056944444444444395</v>
      </c>
    </row>
    <row r="23" spans="1:7" ht="12.75">
      <c r="A23" s="9">
        <f>celkově_dlouhá!A24</f>
        <v>27</v>
      </c>
      <c r="B23" s="9" t="str">
        <f>celkově_dlouhá!B24</f>
        <v>9.</v>
      </c>
      <c r="C23" s="9" t="str">
        <f>celkově_dlouhá!C24</f>
        <v>Hort Pavel</v>
      </c>
      <c r="D23" s="9">
        <f>celkově_dlouhá!D24</f>
        <v>1978</v>
      </c>
      <c r="E23" s="9" t="str">
        <f>celkově_dlouhá!E24</f>
        <v>Letmá Betonáž</v>
      </c>
      <c r="F23" s="6">
        <f>celkově_dlouhá!H24</f>
        <v>0.052002314814814814</v>
      </c>
      <c r="G23" s="6">
        <f t="shared" si="0"/>
        <v>0.005787037037037028</v>
      </c>
    </row>
    <row r="24" spans="1:7" ht="12.75">
      <c r="A24" s="9">
        <f>celkově_dlouhá!A22</f>
        <v>19</v>
      </c>
      <c r="B24" s="9" t="str">
        <f>celkově_dlouhá!B22</f>
        <v>7.</v>
      </c>
      <c r="C24" s="9" t="str">
        <f>celkově_dlouhá!C22</f>
        <v>Procházka Jiří</v>
      </c>
      <c r="D24" s="9">
        <f>celkově_dlouhá!D22</f>
        <v>1962</v>
      </c>
      <c r="E24" s="9" t="str">
        <f>celkově_dlouhá!E22</f>
        <v>TTK Slavia VŠ Plzeň</v>
      </c>
      <c r="F24" s="6">
        <f>celkově_dlouhá!H22</f>
        <v>0.052523148148148145</v>
      </c>
      <c r="G24" s="6">
        <f t="shared" si="0"/>
        <v>0.0063078703703703595</v>
      </c>
    </row>
    <row r="25" spans="1:7" ht="12.75">
      <c r="A25" s="9">
        <f>celkově_dlouhá!A17</f>
        <v>30</v>
      </c>
      <c r="B25" s="9" t="str">
        <f>celkově_dlouhá!B17</f>
        <v>2.</v>
      </c>
      <c r="C25" s="9" t="str">
        <f>celkově_dlouhá!C17</f>
        <v>Valtr Matěj</v>
      </c>
      <c r="D25" s="9">
        <f>celkově_dlouhá!D17</f>
        <v>1977</v>
      </c>
      <c r="E25" s="9" t="str">
        <f>celkově_dlouhá!E17</f>
        <v>TRIVA Praha</v>
      </c>
      <c r="F25" s="6">
        <f>celkově_dlouhá!H17</f>
        <v>0.052986111111111116</v>
      </c>
      <c r="G25" s="6">
        <f t="shared" si="0"/>
        <v>0.00677083333333333</v>
      </c>
    </row>
    <row r="26" spans="1:7" ht="12.75">
      <c r="A26" s="9">
        <f>celkově_dlouhá!A29</f>
        <v>16</v>
      </c>
      <c r="B26" s="9" t="str">
        <f>celkově_dlouhá!B29</f>
        <v>14.</v>
      </c>
      <c r="C26" s="9" t="str">
        <f>celkově_dlouhá!C29</f>
        <v>Kučík Štefan</v>
      </c>
      <c r="D26" s="9">
        <f>celkově_dlouhá!D29</f>
        <v>1967</v>
      </c>
      <c r="E26" s="9" t="str">
        <f>celkově_dlouhá!E29</f>
        <v>Cyklodrak Stříbro</v>
      </c>
      <c r="F26" s="6">
        <f>celkově_dlouhá!H29</f>
        <v>0.0530324074074074</v>
      </c>
      <c r="G26" s="6">
        <f t="shared" si="0"/>
        <v>0.0068171296296296174</v>
      </c>
    </row>
    <row r="27" spans="1:7" ht="12.75">
      <c r="A27" s="9">
        <f>celkově_dlouhá!A25</f>
        <v>3</v>
      </c>
      <c r="B27" s="9" t="str">
        <f>celkově_dlouhá!B25</f>
        <v>10.</v>
      </c>
      <c r="C27" s="9" t="str">
        <f>celkově_dlouhá!C25</f>
        <v>Hrabě Pavel</v>
      </c>
      <c r="D27" s="9">
        <f>celkově_dlouhá!D25</f>
        <v>1983</v>
      </c>
      <c r="E27" s="9" t="str">
        <f>celkově_dlouhá!E25</f>
        <v>Plzeň</v>
      </c>
      <c r="F27" s="6">
        <f>celkově_dlouhá!H25</f>
        <v>0.05327546296296296</v>
      </c>
      <c r="G27" s="6">
        <f t="shared" si="0"/>
        <v>0.007060185185185176</v>
      </c>
    </row>
    <row r="28" spans="1:7" ht="12.75">
      <c r="A28" s="9">
        <f>celkově_dlouhá!A32</f>
        <v>28</v>
      </c>
      <c r="B28" s="9" t="str">
        <f>celkově_dlouhá!B32</f>
        <v>17.</v>
      </c>
      <c r="C28" s="9" t="str">
        <f>celkově_dlouhá!C32</f>
        <v>Pivnička Marek</v>
      </c>
      <c r="D28" s="9">
        <f>celkově_dlouhá!D32</f>
        <v>1985</v>
      </c>
      <c r="E28" s="9" t="str">
        <f>celkově_dlouhá!E32</f>
        <v>Letmá Betonáž</v>
      </c>
      <c r="F28" s="6">
        <f>celkově_dlouhá!H32</f>
        <v>0.05368055555555555</v>
      </c>
      <c r="G28" s="6">
        <f t="shared" si="0"/>
        <v>0.007465277777777765</v>
      </c>
    </row>
    <row r="29" spans="1:7" ht="12.75">
      <c r="A29" s="9">
        <f>celkově_dlouhá!A26</f>
        <v>7</v>
      </c>
      <c r="B29" s="9" t="str">
        <f>celkově_dlouhá!B26</f>
        <v>11.</v>
      </c>
      <c r="C29" s="9" t="str">
        <f>celkově_dlouhá!C26</f>
        <v>Smolík Martin</v>
      </c>
      <c r="D29" s="9">
        <f>celkově_dlouhá!D26</f>
        <v>1966</v>
      </c>
      <c r="E29" s="9" t="str">
        <f>celkově_dlouhá!E26</f>
        <v>TJ Slavia Karlovy Vary</v>
      </c>
      <c r="F29" s="6">
        <f>celkově_dlouhá!H26</f>
        <v>0.053946759259259264</v>
      </c>
      <c r="G29" s="6">
        <f t="shared" si="0"/>
        <v>0.007731481481481478</v>
      </c>
    </row>
    <row r="30" spans="1:7" ht="12.75">
      <c r="A30" s="9">
        <f>celkově_dlouhá!A28</f>
        <v>10</v>
      </c>
      <c r="B30" s="9" t="str">
        <f>celkově_dlouhá!B28</f>
        <v>13.</v>
      </c>
      <c r="C30" s="9" t="str">
        <f>celkově_dlouhá!C28</f>
        <v>Trávníček Jiří</v>
      </c>
      <c r="D30" s="9">
        <f>celkově_dlouhá!D28</f>
        <v>1972</v>
      </c>
      <c r="E30" s="9" t="str">
        <f>celkově_dlouhá!E28</f>
        <v>SV Stříbro</v>
      </c>
      <c r="F30" s="6">
        <f>celkově_dlouhá!H28</f>
        <v>0.05488425925925926</v>
      </c>
      <c r="G30" s="6">
        <f t="shared" si="0"/>
        <v>0.008668981481481472</v>
      </c>
    </row>
    <row r="31" spans="1:7" ht="12.75">
      <c r="A31" s="9">
        <f>celkově_dlouhá!A33</f>
        <v>13</v>
      </c>
      <c r="B31" s="9" t="str">
        <f>celkově_dlouhá!B33</f>
        <v>18.</v>
      </c>
      <c r="C31" s="9" t="str">
        <f>celkově_dlouhá!C33</f>
        <v>Kotek Silvestr</v>
      </c>
      <c r="D31" s="9">
        <f>celkově_dlouhá!D33</f>
        <v>1962</v>
      </c>
      <c r="E31" s="9" t="str">
        <f>celkově_dlouhá!E33</f>
        <v>SV Stříbro</v>
      </c>
      <c r="F31" s="6">
        <f>celkově_dlouhá!H33</f>
        <v>0.05494212962962963</v>
      </c>
      <c r="G31" s="6">
        <f t="shared" si="0"/>
        <v>0.008726851851851847</v>
      </c>
    </row>
    <row r="32" spans="1:7" ht="12.75">
      <c r="A32" s="9">
        <f>celkově_dlouhá!A30</f>
        <v>17</v>
      </c>
      <c r="B32" s="9" t="str">
        <f>celkově_dlouhá!B30</f>
        <v>15.</v>
      </c>
      <c r="C32" s="9" t="str">
        <f>celkově_dlouhá!C30</f>
        <v>Fair Libor</v>
      </c>
      <c r="D32" s="9">
        <f>celkově_dlouhá!D30</f>
        <v>1975</v>
      </c>
      <c r="E32" s="9" t="str">
        <f>celkově_dlouhá!E30</f>
        <v>TT sport Stupno</v>
      </c>
      <c r="F32" s="6">
        <f>celkově_dlouhá!H30</f>
        <v>0.05585648148148148</v>
      </c>
      <c r="G32" s="6">
        <f t="shared" si="0"/>
        <v>0.009641203703703694</v>
      </c>
    </row>
    <row r="33" spans="1:7" ht="12.75">
      <c r="A33" s="9">
        <f>celkově_dlouhá!A37</f>
        <v>8</v>
      </c>
      <c r="B33" s="9" t="str">
        <f>celkově_dlouhá!B37</f>
        <v>22.</v>
      </c>
      <c r="C33" s="9" t="str">
        <f>celkově_dlouhá!C37</f>
        <v>Jungmann Petr</v>
      </c>
      <c r="D33" s="9">
        <f>celkově_dlouhá!D37</f>
        <v>1966</v>
      </c>
      <c r="E33" s="9" t="str">
        <f>celkově_dlouhá!E37</f>
        <v>TJ Slavia Karlovy Vary</v>
      </c>
      <c r="F33" s="6">
        <f>celkově_dlouhá!H37</f>
        <v>0.056203703703703714</v>
      </c>
      <c r="G33" s="6">
        <f t="shared" si="0"/>
        <v>0.009988425925925928</v>
      </c>
    </row>
    <row r="34" spans="1:7" ht="12.75">
      <c r="A34" s="9">
        <f>celkově_dlouhá!A35</f>
        <v>12</v>
      </c>
      <c r="B34" s="9" t="str">
        <f>celkově_dlouhá!B35</f>
        <v>20.</v>
      </c>
      <c r="C34" s="9" t="str">
        <f>celkově_dlouhá!C35</f>
        <v>Mikulovský Aleš</v>
      </c>
      <c r="D34" s="9">
        <f>celkově_dlouhá!D35</f>
        <v>1986</v>
      </c>
      <c r="E34" s="9">
        <f>celkově_dlouhá!E35</f>
        <v>0</v>
      </c>
      <c r="F34" s="6">
        <f>celkově_dlouhá!H35</f>
        <v>0.05642361111111112</v>
      </c>
      <c r="G34" s="6">
        <f t="shared" si="0"/>
        <v>0.010208333333333333</v>
      </c>
    </row>
    <row r="35" spans="1:7" ht="12.75">
      <c r="A35" s="9">
        <f>celkově_dlouhá!A34</f>
        <v>31</v>
      </c>
      <c r="B35" s="9" t="str">
        <f>celkově_dlouhá!B34</f>
        <v>19.</v>
      </c>
      <c r="C35" s="9" t="str">
        <f>celkově_dlouhá!C34</f>
        <v>Škarda Zdeněk</v>
      </c>
      <c r="D35" s="9">
        <f>celkově_dlouhá!D34</f>
        <v>1968</v>
      </c>
      <c r="E35" s="9" t="str">
        <f>celkově_dlouhá!E34</f>
        <v>SV Stříbro</v>
      </c>
      <c r="F35" s="6">
        <f>celkově_dlouhá!H34</f>
        <v>0.05721064814814814</v>
      </c>
      <c r="G35" s="6">
        <f t="shared" si="0"/>
        <v>0.010995370370370357</v>
      </c>
    </row>
    <row r="36" spans="1:7" ht="12.75">
      <c r="A36" s="9">
        <f>celkově_dlouhá!A27</f>
        <v>4</v>
      </c>
      <c r="B36" s="9" t="str">
        <f>celkově_dlouhá!B27</f>
        <v>12.</v>
      </c>
      <c r="C36" s="9" t="str">
        <f>celkově_dlouhá!C27</f>
        <v>Procházka Zdeněk</v>
      </c>
      <c r="D36" s="9">
        <f>celkově_dlouhá!D27</f>
        <v>1967</v>
      </c>
      <c r="E36" s="9" t="str">
        <f>celkově_dlouhá!E27</f>
        <v>ACES TEAM KV</v>
      </c>
      <c r="F36" s="6">
        <f>celkově_dlouhá!H27</f>
        <v>0.057546296296296304</v>
      </c>
      <c r="G36" s="6">
        <f t="shared" si="0"/>
        <v>0.011331018518518518</v>
      </c>
    </row>
    <row r="37" spans="1:7" ht="12.75">
      <c r="A37" s="9">
        <f>celkově_dlouhá!A43</f>
        <v>23</v>
      </c>
      <c r="B37" s="9" t="str">
        <f>celkově_dlouhá!B43</f>
        <v>28.</v>
      </c>
      <c r="C37" s="9" t="str">
        <f>celkově_dlouhá!C43</f>
        <v>Barnáš Vladimír</v>
      </c>
      <c r="D37" s="9">
        <f>celkově_dlouhá!D43</f>
        <v>1953</v>
      </c>
      <c r="E37" s="9" t="str">
        <f>celkově_dlouhá!E43</f>
        <v>Cyklodrak Stříbro</v>
      </c>
      <c r="F37" s="6">
        <f>celkově_dlouhá!H43</f>
        <v>0.05902777777777777</v>
      </c>
      <c r="G37" s="6">
        <f t="shared" si="0"/>
        <v>0.012812499999999984</v>
      </c>
    </row>
    <row r="38" spans="1:7" ht="12.75">
      <c r="A38" s="9">
        <f>celkově_dlouhá!A38</f>
        <v>14</v>
      </c>
      <c r="B38" s="9" t="str">
        <f>celkově_dlouhá!B38</f>
        <v>23.</v>
      </c>
      <c r="C38" s="9" t="str">
        <f>celkově_dlouhá!C38</f>
        <v>Petřina Jan</v>
      </c>
      <c r="D38" s="9">
        <f>celkově_dlouhá!D38</f>
        <v>1985</v>
      </c>
      <c r="E38" s="9">
        <f>celkově_dlouhá!E38</f>
        <v>0</v>
      </c>
      <c r="F38" s="6">
        <f>celkově_dlouhá!H38</f>
        <v>0.059062500000000004</v>
      </c>
      <c r="G38" s="6">
        <f t="shared" si="0"/>
        <v>0.012847222222222218</v>
      </c>
    </row>
    <row r="39" spans="1:7" ht="12.75">
      <c r="A39" s="9">
        <f>celkově_dlouhá!A41</f>
        <v>26</v>
      </c>
      <c r="B39" s="9" t="str">
        <f>celkově_dlouhá!B41</f>
        <v>26.</v>
      </c>
      <c r="C39" s="9" t="str">
        <f>celkově_dlouhá!C41</f>
        <v>Křelovec Jan</v>
      </c>
      <c r="D39" s="9">
        <f>celkově_dlouhá!D41</f>
        <v>1977</v>
      </c>
      <c r="E39" s="9" t="str">
        <f>celkově_dlouhá!E41</f>
        <v>Vrtule Láz</v>
      </c>
      <c r="F39" s="6">
        <f>celkově_dlouhá!H41</f>
        <v>0.05921296296296296</v>
      </c>
      <c r="G39" s="6">
        <f t="shared" si="0"/>
        <v>0.012997685185185175</v>
      </c>
    </row>
    <row r="40" spans="1:7" ht="12.75">
      <c r="A40" s="9">
        <f>celkově_dlouhá!A42</f>
        <v>21</v>
      </c>
      <c r="B40" s="9" t="str">
        <f>celkově_dlouhá!B42</f>
        <v>27.</v>
      </c>
      <c r="C40" s="9" t="str">
        <f>celkově_dlouhá!C42</f>
        <v>Volena Radek</v>
      </c>
      <c r="D40" s="9">
        <f>celkově_dlouhá!D42</f>
        <v>1969</v>
      </c>
      <c r="E40" s="9" t="str">
        <f>celkově_dlouhá!E42</f>
        <v>Cyklodrak Stříbro</v>
      </c>
      <c r="F40" s="6">
        <f>celkově_dlouhá!H42</f>
        <v>0.05974537037037037</v>
      </c>
      <c r="G40" s="6">
        <f t="shared" si="0"/>
        <v>0.013530092592592587</v>
      </c>
    </row>
    <row r="41" spans="1:7" ht="12.75">
      <c r="A41" s="9">
        <f>celkově_dlouhá!A36</f>
        <v>33</v>
      </c>
      <c r="B41" s="9" t="str">
        <f>celkově_dlouhá!B36</f>
        <v>21.</v>
      </c>
      <c r="C41" s="9" t="str">
        <f>celkově_dlouhá!C36</f>
        <v>Unger Milan</v>
      </c>
      <c r="D41" s="9">
        <f>celkově_dlouhá!D36</f>
        <v>1966</v>
      </c>
      <c r="E41" s="9" t="str">
        <f>celkově_dlouhá!E36</f>
        <v>TTK Slavia VŠ Plzeň</v>
      </c>
      <c r="F41" s="6">
        <f>celkově_dlouhá!H36</f>
        <v>0.0617476851851852</v>
      </c>
      <c r="G41" s="6">
        <f t="shared" si="0"/>
        <v>0.015532407407407411</v>
      </c>
    </row>
    <row r="42" spans="1:7" ht="12.75">
      <c r="A42" s="9">
        <f>celkově_dlouhá!A40</f>
        <v>6</v>
      </c>
      <c r="B42" s="9" t="str">
        <f>celkově_dlouhá!B40</f>
        <v>25.</v>
      </c>
      <c r="C42" s="9" t="str">
        <f>celkově_dlouhá!C40</f>
        <v>Holčík Jan</v>
      </c>
      <c r="D42" s="9">
        <f>celkově_dlouhá!D40</f>
        <v>1977</v>
      </c>
      <c r="E42" s="9" t="str">
        <f>celkově_dlouhá!E40</f>
        <v>Stříbro</v>
      </c>
      <c r="F42" s="6">
        <f>celkově_dlouhá!H40</f>
        <v>0.06255787037037037</v>
      </c>
      <c r="G42" s="6">
        <f t="shared" si="0"/>
        <v>0.01634259259259259</v>
      </c>
    </row>
    <row r="43" spans="1:7" ht="12.75">
      <c r="A43" s="9">
        <f>celkově_dlouhá!A39</f>
        <v>1</v>
      </c>
      <c r="B43" s="9" t="str">
        <f>celkově_dlouhá!B39</f>
        <v>24.</v>
      </c>
      <c r="C43" s="9" t="str">
        <f>celkově_dlouhá!C39</f>
        <v>Stahl Jaroslav</v>
      </c>
      <c r="D43" s="9">
        <f>celkově_dlouhá!D39</f>
        <v>1980</v>
      </c>
      <c r="E43" s="9" t="str">
        <f>celkově_dlouhá!E39</f>
        <v>Kladruby</v>
      </c>
      <c r="F43" s="6">
        <f>celkově_dlouhá!H39</f>
        <v>0.0629050925925926</v>
      </c>
      <c r="G43" s="6">
        <f t="shared" si="0"/>
        <v>0.01668981481481481</v>
      </c>
    </row>
    <row r="44" spans="1:7" ht="12.75">
      <c r="A44" s="9">
        <f>celkově_dlouhá!A49</f>
        <v>25</v>
      </c>
      <c r="B44" s="9" t="str">
        <f>celkově_dlouhá!B49</f>
        <v>34.</v>
      </c>
      <c r="C44" s="9" t="str">
        <f>celkově_dlouhá!C49</f>
        <v>Pleško Lukáš</v>
      </c>
      <c r="D44" s="9">
        <f>celkově_dlouhá!D49</f>
        <v>1977</v>
      </c>
      <c r="E44" s="9" t="str">
        <f>celkově_dlouhá!E49</f>
        <v>Mumraj Sedlice</v>
      </c>
      <c r="F44" s="6">
        <f>celkově_dlouhá!H49</f>
        <v>0.06413194444444445</v>
      </c>
      <c r="G44" s="6">
        <f t="shared" si="0"/>
        <v>0.017916666666666664</v>
      </c>
    </row>
    <row r="45" spans="1:7" ht="12.75">
      <c r="A45" s="9">
        <f>celkově_dlouhá!A45</f>
        <v>15</v>
      </c>
      <c r="B45" s="9" t="str">
        <f>celkově_dlouhá!B45</f>
        <v>30.</v>
      </c>
      <c r="C45" s="9" t="str">
        <f>celkově_dlouhá!C45</f>
        <v>Sláma Jan</v>
      </c>
      <c r="D45" s="9">
        <f>celkově_dlouhá!D45</f>
        <v>1983</v>
      </c>
      <c r="E45" s="9" t="str">
        <f>celkově_dlouhá!E45</f>
        <v>Baník Stříbro</v>
      </c>
      <c r="F45" s="6">
        <f>celkově_dlouhá!H45</f>
        <v>0.06502314814814814</v>
      </c>
      <c r="G45" s="6">
        <f t="shared" si="0"/>
        <v>0.01880787037037035</v>
      </c>
    </row>
    <row r="46" spans="1:7" ht="12.75">
      <c r="A46" s="9">
        <f>celkově_dlouhá!A44</f>
        <v>18</v>
      </c>
      <c r="B46" s="9" t="str">
        <f>celkově_dlouhá!B44</f>
        <v>29.</v>
      </c>
      <c r="C46" s="9" t="str">
        <f>celkově_dlouhá!C44</f>
        <v>Kyncl Vojtěch</v>
      </c>
      <c r="D46" s="9">
        <f>celkově_dlouhá!D44</f>
        <v>1983</v>
      </c>
      <c r="E46" s="9" t="str">
        <f>celkově_dlouhá!E44</f>
        <v>Hlinsko</v>
      </c>
      <c r="F46" s="6">
        <f>celkově_dlouhá!H44</f>
        <v>0.06642361111111111</v>
      </c>
      <c r="G46" s="6">
        <f t="shared" si="0"/>
        <v>0.020208333333333328</v>
      </c>
    </row>
    <row r="47" spans="1:7" ht="12.75">
      <c r="A47" s="9">
        <f>celkově_dlouhá!A46</f>
        <v>20</v>
      </c>
      <c r="B47" s="9" t="str">
        <f>celkově_dlouhá!B46</f>
        <v>31.</v>
      </c>
      <c r="C47" s="9" t="str">
        <f>celkově_dlouhá!C46</f>
        <v>Matějka Miloš</v>
      </c>
      <c r="D47" s="9">
        <f>celkově_dlouhá!D46</f>
        <v>1960</v>
      </c>
      <c r="E47" s="9" t="str">
        <f>celkově_dlouhá!E46</f>
        <v>SV Stříbro</v>
      </c>
      <c r="F47" s="6">
        <f>celkově_dlouhá!H46</f>
        <v>0.0737962962962963</v>
      </c>
      <c r="G47" s="6">
        <f t="shared" si="0"/>
        <v>0.02758101851851852</v>
      </c>
    </row>
    <row r="48" spans="1:7" ht="12.75">
      <c r="A48" s="9">
        <f>celkově_dlouhá!A47</f>
        <v>34</v>
      </c>
      <c r="B48" s="9" t="str">
        <f>celkově_dlouhá!B47</f>
        <v>32.</v>
      </c>
      <c r="C48" s="9" t="str">
        <f>celkově_dlouhá!C47</f>
        <v>Śůcha Václav</v>
      </c>
      <c r="D48" s="9">
        <f>celkově_dlouhá!D47</f>
        <v>1946</v>
      </c>
      <c r="E48" s="9" t="str">
        <f>celkově_dlouhá!E47</f>
        <v>SV Stříbro</v>
      </c>
      <c r="F48" s="6">
        <f>celkově_dlouhá!H47</f>
        <v>0.08162037037037036</v>
      </c>
      <c r="G48" s="6">
        <f t="shared" si="0"/>
        <v>0.03540509259259257</v>
      </c>
    </row>
    <row r="49" spans="1:7" ht="12.75">
      <c r="A49" s="9">
        <f>celkově_dlouhá!A48</f>
        <v>29</v>
      </c>
      <c r="B49" s="9" t="str">
        <f>celkově_dlouhá!B48</f>
        <v>33.</v>
      </c>
      <c r="C49" s="9" t="str">
        <f>celkově_dlouhá!C48</f>
        <v>Borecká Kateřina</v>
      </c>
      <c r="D49" s="9">
        <f>celkově_dlouhá!D48</f>
        <v>1982</v>
      </c>
      <c r="E49" s="9" t="str">
        <f>celkově_dlouhá!E48</f>
        <v>Plzeň</v>
      </c>
      <c r="F49" s="6">
        <f>celkově_dlouhá!H48</f>
        <v>0.08608796296296296</v>
      </c>
      <c r="G49" s="6">
        <f t="shared" si="0"/>
        <v>0.03987268518518518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9"/>
  <sheetViews>
    <sheetView zoomScale="125" zoomScaleNormal="125" workbookViewId="0" topLeftCell="A13">
      <selection activeCell="A23" sqref="A23:IV23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7" width="9.625" style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8" t="s">
        <v>0</v>
      </c>
      <c r="B7" s="18"/>
      <c r="C7" s="18"/>
      <c r="D7" s="18"/>
      <c r="E7" s="18"/>
      <c r="F7" s="18"/>
      <c r="G7" s="18"/>
    </row>
    <row r="8" spans="1:7" s="3" customFormat="1" ht="24" customHeight="1">
      <c r="A8" s="19" t="str">
        <f>kat_dlouhá!A8</f>
        <v>Výrovský triatlon - 14. ročník</v>
      </c>
      <c r="B8" s="19"/>
      <c r="C8" s="19"/>
      <c r="D8" s="19"/>
      <c r="E8" s="19"/>
      <c r="F8" s="19"/>
      <c r="G8" s="19"/>
    </row>
    <row r="9" spans="1:7" ht="24" customHeight="1">
      <c r="A9" s="19" t="str">
        <f>kat_dlouhá!A9</f>
        <v>Výrov 29.06.2013</v>
      </c>
      <c r="B9" s="19"/>
      <c r="C9" s="19"/>
      <c r="D9" s="19"/>
      <c r="E9" s="19"/>
      <c r="F9" s="19"/>
      <c r="G9" s="19"/>
    </row>
    <row r="10" spans="1:7" ht="24" customHeight="1">
      <c r="A10" s="19" t="str">
        <f>kat_dlouhá!A10</f>
        <v>600 m plavání, 33 km kolo MTB, 9,5 km běh</v>
      </c>
      <c r="B10" s="19"/>
      <c r="C10" s="19"/>
      <c r="D10" s="19"/>
      <c r="E10" s="19"/>
      <c r="F10" s="19"/>
      <c r="G10" s="19"/>
    </row>
    <row r="11" spans="1:7" ht="24" customHeight="1">
      <c r="A11" s="19" t="str">
        <f>kat_dlouhá!A11</f>
        <v>Organizátor: Sdružení vytrvalců Stříbro, Cyklodrak Stříbro</v>
      </c>
      <c r="B11" s="19"/>
      <c r="C11" s="19"/>
      <c r="D11" s="19"/>
      <c r="E11" s="19"/>
      <c r="F11" s="19"/>
      <c r="G11" s="19"/>
    </row>
    <row r="12" spans="1:7" ht="24" customHeight="1">
      <c r="A12" s="19" t="str">
        <f>kat_dlouhá!A12</f>
        <v>Počasí: zataženo, teplota kolem 15 st., mírné přeháňky</v>
      </c>
      <c r="B12" s="19"/>
      <c r="C12" s="19"/>
      <c r="D12" s="19"/>
      <c r="E12" s="19"/>
      <c r="F12" s="19"/>
      <c r="G12" s="19"/>
    </row>
    <row r="13" spans="1:7" ht="19.5" customHeight="1">
      <c r="A13" s="4"/>
      <c r="B13" s="8"/>
      <c r="C13" s="4"/>
      <c r="D13" s="8"/>
      <c r="E13" s="4"/>
      <c r="F13" s="4"/>
      <c r="G13" s="4"/>
    </row>
    <row r="14" spans="1:7" ht="15.75">
      <c r="A14" s="16" t="s">
        <v>117</v>
      </c>
      <c r="B14" s="16"/>
      <c r="C14" s="16"/>
      <c r="D14" s="16"/>
      <c r="E14" s="16"/>
      <c r="F14" s="16"/>
      <c r="G14" s="16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3</v>
      </c>
      <c r="G15" s="13" t="s">
        <v>122</v>
      </c>
    </row>
    <row r="16" spans="1:7" ht="12.75">
      <c r="A16" s="9">
        <f>celkově_dlouhá!A16</f>
        <v>2</v>
      </c>
      <c r="B16" s="9" t="str">
        <f>celkově_dlouhá!B16</f>
        <v>1.</v>
      </c>
      <c r="C16" s="9" t="str">
        <f>celkově_dlouhá!C16</f>
        <v>Janoušek Jakub</v>
      </c>
      <c r="D16" s="9">
        <f>celkově_dlouhá!D16</f>
        <v>1991</v>
      </c>
      <c r="E16" s="9" t="str">
        <f>celkově_dlouhá!E16</f>
        <v>TTK Slavia VŠ Plzeň</v>
      </c>
      <c r="F16" s="6">
        <f>celkově_dlouhá!J16</f>
        <v>0.024722222222222222</v>
      </c>
      <c r="G16" s="6">
        <v>0</v>
      </c>
    </row>
    <row r="17" spans="1:7" ht="12.75">
      <c r="A17" s="9">
        <f>celkově_dlouhá!A17</f>
        <v>30</v>
      </c>
      <c r="B17" s="9" t="str">
        <f>celkově_dlouhá!B17</f>
        <v>2.</v>
      </c>
      <c r="C17" s="9" t="str">
        <f>celkově_dlouhá!C17</f>
        <v>Valtr Matěj</v>
      </c>
      <c r="D17" s="9">
        <f>celkově_dlouhá!D17</f>
        <v>1977</v>
      </c>
      <c r="E17" s="9" t="str">
        <f>celkově_dlouhá!E17</f>
        <v>TRIVA Praha</v>
      </c>
      <c r="F17" s="6">
        <f>celkově_dlouhá!J17</f>
        <v>0.02503472222222222</v>
      </c>
      <c r="G17" s="6">
        <f aca="true" t="shared" si="0" ref="G17:G48">F17-F$16</f>
        <v>0.0003124999999999968</v>
      </c>
    </row>
    <row r="18" spans="1:7" ht="12.75">
      <c r="A18" s="9">
        <f>celkově_dlouhá!A18</f>
        <v>32</v>
      </c>
      <c r="B18" s="9" t="str">
        <f>celkově_dlouhá!B18</f>
        <v>3.</v>
      </c>
      <c r="C18" s="9" t="str">
        <f>celkově_dlouhá!C18</f>
        <v>Bíba Jan</v>
      </c>
      <c r="D18" s="9">
        <f>celkově_dlouhá!D18</f>
        <v>1976</v>
      </c>
      <c r="E18" s="9" t="str">
        <f>celkově_dlouhá!E18</f>
        <v>SV Stříbro</v>
      </c>
      <c r="F18" s="6">
        <f>celkově_dlouhá!J18</f>
        <v>0.025277777777777774</v>
      </c>
      <c r="G18" s="6">
        <f t="shared" si="0"/>
        <v>0.0005555555555555522</v>
      </c>
    </row>
    <row r="19" spans="1:7" ht="12.75">
      <c r="A19" s="9">
        <f>celkově_dlouhá!A19</f>
        <v>24</v>
      </c>
      <c r="B19" s="9" t="str">
        <f>celkově_dlouhá!B19</f>
        <v>4.</v>
      </c>
      <c r="C19" s="9" t="str">
        <f>celkově_dlouhá!C19</f>
        <v>David Ivan</v>
      </c>
      <c r="D19" s="9">
        <f>celkově_dlouhá!D19</f>
        <v>1964</v>
      </c>
      <c r="E19" s="9" t="str">
        <f>celkově_dlouhá!E19</f>
        <v>Cyklodrak Stříbro</v>
      </c>
      <c r="F19" s="6">
        <f>celkově_dlouhá!J19</f>
        <v>0.026446759259259277</v>
      </c>
      <c r="G19" s="6">
        <f t="shared" si="0"/>
        <v>0.0017245370370370557</v>
      </c>
    </row>
    <row r="20" spans="1:7" ht="12.75">
      <c r="A20" s="9">
        <f>celkově_dlouhá!A22</f>
        <v>19</v>
      </c>
      <c r="B20" s="9" t="str">
        <f>celkově_dlouhá!B20</f>
        <v>5.</v>
      </c>
      <c r="C20" s="9" t="str">
        <f>celkově_dlouhá!C22</f>
        <v>Procházka Jiří</v>
      </c>
      <c r="D20" s="9">
        <f>celkově_dlouhá!D22</f>
        <v>1962</v>
      </c>
      <c r="E20" s="9" t="str">
        <f>celkově_dlouhá!E22</f>
        <v>TTK Slavia VŠ Plzeň</v>
      </c>
      <c r="F20" s="6">
        <f>celkově_dlouhá!J22</f>
        <v>0.028113425925925938</v>
      </c>
      <c r="G20" s="6">
        <f t="shared" si="0"/>
        <v>0.0033912037037037157</v>
      </c>
    </row>
    <row r="21" spans="1:7" ht="12.75">
      <c r="A21" s="9">
        <f>celkově_dlouhá!A27</f>
        <v>4</v>
      </c>
      <c r="B21" s="9" t="str">
        <f>celkově_dlouhá!B21</f>
        <v>6.</v>
      </c>
      <c r="C21" s="9" t="str">
        <f>celkově_dlouhá!C27</f>
        <v>Procházka Zdeněk</v>
      </c>
      <c r="D21" s="9">
        <f>celkově_dlouhá!D27</f>
        <v>1967</v>
      </c>
      <c r="E21" s="9" t="str">
        <f>celkově_dlouhá!E27</f>
        <v>ACES TEAM KV</v>
      </c>
      <c r="F21" s="6">
        <f>celkově_dlouhá!J27</f>
        <v>0.028171296296296288</v>
      </c>
      <c r="G21" s="6">
        <f t="shared" si="0"/>
        <v>0.003449074074074066</v>
      </c>
    </row>
    <row r="22" spans="1:7" ht="12.75">
      <c r="A22" s="9">
        <f>celkově_dlouhá!A24</f>
        <v>27</v>
      </c>
      <c r="B22" s="9" t="str">
        <f>celkově_dlouhá!B22</f>
        <v>7.</v>
      </c>
      <c r="C22" s="9" t="str">
        <f>celkově_dlouhá!C24</f>
        <v>Hort Pavel</v>
      </c>
      <c r="D22" s="9">
        <f>celkově_dlouhá!D24</f>
        <v>1978</v>
      </c>
      <c r="E22" s="9" t="str">
        <f>celkově_dlouhá!E24</f>
        <v>Letmá Betonáž</v>
      </c>
      <c r="F22" s="6">
        <f>celkově_dlouhá!J24</f>
        <v>0.03025462962962962</v>
      </c>
      <c r="G22" s="6">
        <f t="shared" si="0"/>
        <v>0.005532407407407399</v>
      </c>
    </row>
    <row r="23" spans="1:7" ht="12.75">
      <c r="A23" s="9">
        <f>celkově_dlouhá!A28</f>
        <v>10</v>
      </c>
      <c r="B23" s="9" t="str">
        <f>celkově_dlouhá!B23</f>
        <v>8.</v>
      </c>
      <c r="C23" s="9" t="str">
        <f>celkově_dlouhá!C28</f>
        <v>Trávníček Jiří</v>
      </c>
      <c r="D23" s="9">
        <f>celkově_dlouhá!D28</f>
        <v>1972</v>
      </c>
      <c r="E23" s="9" t="str">
        <f>celkově_dlouhá!E28</f>
        <v>SV Stříbro</v>
      </c>
      <c r="F23" s="6">
        <f>celkově_dlouhá!J28</f>
        <v>0.030370370370370377</v>
      </c>
      <c r="G23" s="6">
        <f t="shared" si="0"/>
        <v>0.005648148148148156</v>
      </c>
    </row>
    <row r="24" spans="1:7" ht="12.75">
      <c r="A24" s="9">
        <f>celkově_dlouhá!A21</f>
        <v>22</v>
      </c>
      <c r="B24" s="9" t="str">
        <f>celkově_dlouhá!B24</f>
        <v>9.</v>
      </c>
      <c r="C24" s="9" t="str">
        <f>celkově_dlouhá!C21</f>
        <v>Śneberger Jan</v>
      </c>
      <c r="D24" s="9">
        <f>celkově_dlouhá!D21</f>
        <v>1985</v>
      </c>
      <c r="E24" s="9" t="str">
        <f>celkově_dlouhá!E21</f>
        <v>TTK Slavia VŠ Plzeň</v>
      </c>
      <c r="F24" s="6">
        <f>celkově_dlouhá!J21</f>
        <v>0.030509259259259253</v>
      </c>
      <c r="G24" s="6">
        <f t="shared" si="0"/>
        <v>0.0057870370370370315</v>
      </c>
    </row>
    <row r="25" spans="1:7" ht="12.75">
      <c r="A25" s="9">
        <f>celkově_dlouhá!A36</f>
        <v>33</v>
      </c>
      <c r="B25" s="9" t="str">
        <f>celkově_dlouhá!B25</f>
        <v>10.</v>
      </c>
      <c r="C25" s="9" t="str">
        <f>celkově_dlouhá!C36</f>
        <v>Unger Milan</v>
      </c>
      <c r="D25" s="9">
        <f>celkově_dlouhá!D36</f>
        <v>1966</v>
      </c>
      <c r="E25" s="9" t="str">
        <f>celkově_dlouhá!E36</f>
        <v>TTK Slavia VŠ Plzeň</v>
      </c>
      <c r="F25" s="6">
        <f>celkově_dlouhá!J36</f>
        <v>0.03084490740740739</v>
      </c>
      <c r="G25" s="6">
        <f t="shared" si="0"/>
        <v>0.0061226851851851685</v>
      </c>
    </row>
    <row r="26" spans="1:7" ht="12.75">
      <c r="A26" s="9">
        <f>celkově_dlouhá!A26</f>
        <v>7</v>
      </c>
      <c r="B26" s="9" t="str">
        <f>celkově_dlouhá!B26</f>
        <v>11.</v>
      </c>
      <c r="C26" s="9" t="str">
        <f>celkově_dlouhá!C26</f>
        <v>Smolík Martin</v>
      </c>
      <c r="D26" s="9">
        <f>celkově_dlouhá!D26</f>
        <v>1966</v>
      </c>
      <c r="E26" s="9" t="str">
        <f>celkově_dlouhá!E26</f>
        <v>TJ Slavia Karlovy Vary</v>
      </c>
      <c r="F26" s="6">
        <f>celkově_dlouhá!J26</f>
        <v>0.031076388888888893</v>
      </c>
      <c r="G26" s="6">
        <f t="shared" si="0"/>
        <v>0.006354166666666671</v>
      </c>
    </row>
    <row r="27" spans="1:7" ht="12.75">
      <c r="A27" s="9">
        <f>celkově_dlouhá!A34</f>
        <v>31</v>
      </c>
      <c r="B27" s="9" t="str">
        <f>celkově_dlouhá!B27</f>
        <v>12.</v>
      </c>
      <c r="C27" s="9" t="str">
        <f>celkově_dlouhá!C34</f>
        <v>Škarda Zdeněk</v>
      </c>
      <c r="D27" s="9">
        <f>celkově_dlouhá!D34</f>
        <v>1968</v>
      </c>
      <c r="E27" s="9" t="str">
        <f>celkově_dlouhá!E34</f>
        <v>SV Stříbro</v>
      </c>
      <c r="F27" s="6">
        <f>celkově_dlouhá!J34</f>
        <v>0.031377314814814816</v>
      </c>
      <c r="G27" s="6">
        <f t="shared" si="0"/>
        <v>0.006655092592592594</v>
      </c>
    </row>
    <row r="28" spans="1:7" ht="12.75">
      <c r="A28" s="9">
        <f>celkově_dlouhá!A25</f>
        <v>3</v>
      </c>
      <c r="B28" s="9" t="str">
        <f>celkově_dlouhá!B28</f>
        <v>13.</v>
      </c>
      <c r="C28" s="9" t="str">
        <f>celkově_dlouhá!C25</f>
        <v>Hrabě Pavel</v>
      </c>
      <c r="D28" s="9">
        <f>celkově_dlouhá!D25</f>
        <v>1983</v>
      </c>
      <c r="E28" s="9" t="str">
        <f>celkově_dlouhá!E25</f>
        <v>Plzeň</v>
      </c>
      <c r="F28" s="6">
        <f>celkově_dlouhá!J25</f>
        <v>0.03180555555555555</v>
      </c>
      <c r="G28" s="6">
        <f t="shared" si="0"/>
        <v>0.00708333333333333</v>
      </c>
    </row>
    <row r="29" spans="1:7" ht="12.75">
      <c r="A29" s="9">
        <f>celkově_dlouhá!A39</f>
        <v>1</v>
      </c>
      <c r="B29" s="9" t="str">
        <f>celkově_dlouhá!B29</f>
        <v>14.</v>
      </c>
      <c r="C29" s="9" t="str">
        <f>celkově_dlouhá!C39</f>
        <v>Stahl Jaroslav</v>
      </c>
      <c r="D29" s="9">
        <f>celkově_dlouhá!D39</f>
        <v>1980</v>
      </c>
      <c r="E29" s="9" t="str">
        <f>celkově_dlouhá!E39</f>
        <v>Kladruby</v>
      </c>
      <c r="F29" s="6">
        <f>celkově_dlouhá!J39</f>
        <v>0.03186342592592592</v>
      </c>
      <c r="G29" s="6">
        <f t="shared" si="0"/>
        <v>0.007141203703703698</v>
      </c>
    </row>
    <row r="30" spans="1:7" ht="12.75">
      <c r="A30" s="9">
        <f>celkově_dlouhá!A30</f>
        <v>17</v>
      </c>
      <c r="B30" s="9" t="str">
        <f>celkově_dlouhá!B30</f>
        <v>15.</v>
      </c>
      <c r="C30" s="9" t="str">
        <f>celkově_dlouhá!C30</f>
        <v>Fair Libor</v>
      </c>
      <c r="D30" s="9">
        <f>celkově_dlouhá!D30</f>
        <v>1975</v>
      </c>
      <c r="E30" s="9" t="str">
        <f>celkově_dlouhá!E30</f>
        <v>TT sport Stupno</v>
      </c>
      <c r="F30" s="6">
        <f>celkově_dlouhá!J30</f>
        <v>0.03188657407407409</v>
      </c>
      <c r="G30" s="6">
        <f t="shared" si="0"/>
        <v>0.007164351851851866</v>
      </c>
    </row>
    <row r="31" spans="1:7" ht="12.75">
      <c r="A31" s="9">
        <f>celkově_dlouhá!A33</f>
        <v>13</v>
      </c>
      <c r="B31" s="9" t="str">
        <f>celkově_dlouhá!B31</f>
        <v>16.</v>
      </c>
      <c r="C31" s="9" t="str">
        <f>celkově_dlouhá!C33</f>
        <v>Kotek Silvestr</v>
      </c>
      <c r="D31" s="9">
        <f>celkově_dlouhá!D33</f>
        <v>1962</v>
      </c>
      <c r="E31" s="9" t="str">
        <f>celkově_dlouhá!E33</f>
        <v>SV Stříbro</v>
      </c>
      <c r="F31" s="6">
        <f>celkově_dlouhá!J33</f>
        <v>0.032650462962962964</v>
      </c>
      <c r="G31" s="6">
        <f t="shared" si="0"/>
        <v>0.007928240740740743</v>
      </c>
    </row>
    <row r="32" spans="1:7" ht="12.75">
      <c r="A32" s="9">
        <f>celkově_dlouhá!A20</f>
        <v>9</v>
      </c>
      <c r="B32" s="9" t="str">
        <f>celkově_dlouhá!B32</f>
        <v>17.</v>
      </c>
      <c r="C32" s="9" t="str">
        <f>celkově_dlouhá!C20</f>
        <v>Kronika Jan</v>
      </c>
      <c r="D32" s="9">
        <f>celkově_dlouhá!D20</f>
        <v>1992</v>
      </c>
      <c r="E32" s="9" t="str">
        <f>celkově_dlouhá!E20</f>
        <v>TJ Slavia Karlovy Vary</v>
      </c>
      <c r="F32" s="6">
        <f>celkově_dlouhá!J20</f>
        <v>0.03268518518518517</v>
      </c>
      <c r="G32" s="6">
        <f t="shared" si="0"/>
        <v>0.00796296296296295</v>
      </c>
    </row>
    <row r="33" spans="1:7" ht="12.75">
      <c r="A33" s="9">
        <f>celkově_dlouhá!A40</f>
        <v>6</v>
      </c>
      <c r="B33" s="9" t="str">
        <f>celkově_dlouhá!B33</f>
        <v>18.</v>
      </c>
      <c r="C33" s="9" t="str">
        <f>celkově_dlouhá!C40</f>
        <v>Holčík Jan</v>
      </c>
      <c r="D33" s="9">
        <f>celkově_dlouhá!D40</f>
        <v>1977</v>
      </c>
      <c r="E33" s="9" t="str">
        <f>celkově_dlouhá!E40</f>
        <v>Stříbro</v>
      </c>
      <c r="F33" s="6">
        <f>celkově_dlouhá!J40</f>
        <v>0.03277777777777777</v>
      </c>
      <c r="G33" s="6">
        <f t="shared" si="0"/>
        <v>0.008055555555555545</v>
      </c>
    </row>
    <row r="34" spans="1:7" ht="12.75">
      <c r="A34" s="9">
        <f>celkově_dlouhá!A29</f>
        <v>16</v>
      </c>
      <c r="B34" s="9" t="str">
        <f>celkově_dlouhá!B34</f>
        <v>19.</v>
      </c>
      <c r="C34" s="9" t="str">
        <f>celkově_dlouhá!C29</f>
        <v>Kučík Štefan</v>
      </c>
      <c r="D34" s="9">
        <f>celkově_dlouhá!D29</f>
        <v>1967</v>
      </c>
      <c r="E34" s="9" t="str">
        <f>celkově_dlouhá!E29</f>
        <v>Cyklodrak Stříbro</v>
      </c>
      <c r="F34" s="6">
        <f>celkově_dlouhá!J29</f>
        <v>0.03283564814814814</v>
      </c>
      <c r="G34" s="6">
        <f t="shared" si="0"/>
        <v>0.00811342592592592</v>
      </c>
    </row>
    <row r="35" spans="1:7" ht="12.75">
      <c r="A35" s="9">
        <f>celkově_dlouhá!A32</f>
        <v>28</v>
      </c>
      <c r="B35" s="9" t="str">
        <f>celkově_dlouhá!B35</f>
        <v>20.</v>
      </c>
      <c r="C35" s="9" t="str">
        <f>celkově_dlouhá!C32</f>
        <v>Pivnička Marek</v>
      </c>
      <c r="D35" s="9">
        <f>celkově_dlouhá!D32</f>
        <v>1985</v>
      </c>
      <c r="E35" s="9" t="str">
        <f>celkově_dlouhá!E32</f>
        <v>Letmá Betonáž</v>
      </c>
      <c r="F35" s="6">
        <f>celkově_dlouhá!J32</f>
        <v>0.033518518518518524</v>
      </c>
      <c r="G35" s="6">
        <f t="shared" si="0"/>
        <v>0.008796296296296302</v>
      </c>
    </row>
    <row r="36" spans="1:7" ht="12.75">
      <c r="A36" s="9">
        <f>celkově_dlouhá!A23</f>
        <v>5</v>
      </c>
      <c r="B36" s="9" t="str">
        <f>celkově_dlouhá!B36</f>
        <v>21.</v>
      </c>
      <c r="C36" s="9" t="str">
        <f>celkově_dlouhá!C23</f>
        <v>Majer Jan</v>
      </c>
      <c r="D36" s="9">
        <f>celkově_dlouhá!D23</f>
        <v>1994</v>
      </c>
      <c r="E36" s="9" t="str">
        <f>celkově_dlouhá!E23</f>
        <v>TTK Slavia VŠ Plzeň</v>
      </c>
      <c r="F36" s="6">
        <f>celkově_dlouhá!J23</f>
        <v>0.033587962962962965</v>
      </c>
      <c r="G36" s="6">
        <f t="shared" si="0"/>
        <v>0.008865740740740743</v>
      </c>
    </row>
    <row r="37" spans="1:7" ht="12.75">
      <c r="A37" s="9">
        <f>celkově_dlouhá!A35</f>
        <v>12</v>
      </c>
      <c r="B37" s="9" t="str">
        <f>celkově_dlouhá!B37</f>
        <v>22.</v>
      </c>
      <c r="C37" s="9" t="str">
        <f>celkově_dlouhá!C35</f>
        <v>Mikulovský Aleš</v>
      </c>
      <c r="D37" s="9">
        <f>celkově_dlouhá!D35</f>
        <v>1986</v>
      </c>
      <c r="E37" s="9">
        <f>celkově_dlouhá!E35</f>
        <v>0</v>
      </c>
      <c r="F37" s="6">
        <f>celkově_dlouhá!J35</f>
        <v>0.03363425925925925</v>
      </c>
      <c r="G37" s="6">
        <f t="shared" si="0"/>
        <v>0.00891203703703703</v>
      </c>
    </row>
    <row r="38" spans="1:7" ht="12.75">
      <c r="A38" s="9">
        <f>celkově_dlouhá!A38</f>
        <v>14</v>
      </c>
      <c r="B38" s="9" t="str">
        <f>celkově_dlouhá!B38</f>
        <v>23.</v>
      </c>
      <c r="C38" s="9" t="str">
        <f>celkově_dlouhá!C38</f>
        <v>Petřina Jan</v>
      </c>
      <c r="D38" s="9">
        <f>celkově_dlouhá!D38</f>
        <v>1985</v>
      </c>
      <c r="E38" s="9">
        <f>celkově_dlouhá!E38</f>
        <v>0</v>
      </c>
      <c r="F38" s="6">
        <f>celkově_dlouhá!J38</f>
        <v>0.034895833333333334</v>
      </c>
      <c r="G38" s="6">
        <f t="shared" si="0"/>
        <v>0.010173611111111112</v>
      </c>
    </row>
    <row r="39" spans="1:7" ht="12.75">
      <c r="A39" s="9">
        <f>celkově_dlouhá!A37</f>
        <v>8</v>
      </c>
      <c r="B39" s="9" t="str">
        <f>celkově_dlouhá!B39</f>
        <v>24.</v>
      </c>
      <c r="C39" s="9" t="str">
        <f>celkově_dlouhá!C37</f>
        <v>Jungmann Petr</v>
      </c>
      <c r="D39" s="9">
        <f>celkově_dlouhá!D37</f>
        <v>1966</v>
      </c>
      <c r="E39" s="9" t="str">
        <f>celkově_dlouhá!E37</f>
        <v>TJ Slavia Karlovy Vary</v>
      </c>
      <c r="F39" s="6">
        <f>celkově_dlouhá!J37</f>
        <v>0.03501157407407407</v>
      </c>
      <c r="G39" s="6">
        <f t="shared" si="0"/>
        <v>0.010289351851851848</v>
      </c>
    </row>
    <row r="40" spans="1:7" ht="12.75">
      <c r="A40" s="9">
        <f>celkově_dlouhá!A41</f>
        <v>26</v>
      </c>
      <c r="B40" s="9" t="str">
        <f>celkově_dlouhá!B40</f>
        <v>25.</v>
      </c>
      <c r="C40" s="9" t="str">
        <f>celkově_dlouhá!C41</f>
        <v>Křelovec Jan</v>
      </c>
      <c r="D40" s="9">
        <f>celkově_dlouhá!D41</f>
        <v>1977</v>
      </c>
      <c r="E40" s="9" t="str">
        <f>celkově_dlouhá!E41</f>
        <v>Vrtule Láz</v>
      </c>
      <c r="F40" s="6">
        <f>celkově_dlouhá!J41</f>
        <v>0.03797453703703703</v>
      </c>
      <c r="G40" s="6">
        <f t="shared" si="0"/>
        <v>0.013252314814814807</v>
      </c>
    </row>
    <row r="41" spans="1:7" ht="12.75">
      <c r="A41" s="9">
        <f>celkově_dlouhá!A46</f>
        <v>20</v>
      </c>
      <c r="B41" s="9" t="str">
        <f>celkově_dlouhá!B41</f>
        <v>26.</v>
      </c>
      <c r="C41" s="9" t="str">
        <f>celkově_dlouhá!C46</f>
        <v>Matějka Miloš</v>
      </c>
      <c r="D41" s="9">
        <f>celkově_dlouhá!D46</f>
        <v>1960</v>
      </c>
      <c r="E41" s="9" t="str">
        <f>celkově_dlouhá!E46</f>
        <v>SV Stříbro</v>
      </c>
      <c r="F41" s="6">
        <f>celkově_dlouhá!J46</f>
        <v>0.03920138888888888</v>
      </c>
      <c r="G41" s="6">
        <f t="shared" si="0"/>
        <v>0.014479166666666661</v>
      </c>
    </row>
    <row r="42" spans="1:7" ht="12.75">
      <c r="A42" s="9">
        <f>celkově_dlouhá!A42</f>
        <v>21</v>
      </c>
      <c r="B42" s="9" t="str">
        <f>celkově_dlouhá!B42</f>
        <v>27.</v>
      </c>
      <c r="C42" s="9" t="str">
        <f>celkově_dlouhá!C42</f>
        <v>Volena Radek</v>
      </c>
      <c r="D42" s="9">
        <f>celkově_dlouhá!D42</f>
        <v>1969</v>
      </c>
      <c r="E42" s="9" t="str">
        <f>celkově_dlouhá!E42</f>
        <v>Cyklodrak Stříbro</v>
      </c>
      <c r="F42" s="6">
        <f>celkově_dlouhá!J42</f>
        <v>0.0396875</v>
      </c>
      <c r="G42" s="6">
        <f t="shared" si="0"/>
        <v>0.014965277777777779</v>
      </c>
    </row>
    <row r="43" spans="1:7" ht="12.75">
      <c r="A43" s="9">
        <f>celkově_dlouhá!A44</f>
        <v>18</v>
      </c>
      <c r="B43" s="9" t="str">
        <f>celkově_dlouhá!B43</f>
        <v>28.</v>
      </c>
      <c r="C43" s="9" t="str">
        <f>celkově_dlouhá!C44</f>
        <v>Kyncl Vojtěch</v>
      </c>
      <c r="D43" s="9">
        <f>celkově_dlouhá!D44</f>
        <v>1983</v>
      </c>
      <c r="E43" s="9" t="str">
        <f>celkově_dlouhá!E44</f>
        <v>Hlinsko</v>
      </c>
      <c r="F43" s="6">
        <f>celkově_dlouhá!J44</f>
        <v>0.04076388888888888</v>
      </c>
      <c r="G43" s="6">
        <f t="shared" si="0"/>
        <v>0.016041666666666655</v>
      </c>
    </row>
    <row r="44" spans="1:7" ht="12.75">
      <c r="A44" s="9">
        <f>celkově_dlouhá!A47</f>
        <v>34</v>
      </c>
      <c r="B44" s="9" t="str">
        <f>celkově_dlouhá!B44</f>
        <v>29.</v>
      </c>
      <c r="C44" s="9" t="str">
        <f>celkově_dlouhá!C47</f>
        <v>Śůcha Václav</v>
      </c>
      <c r="D44" s="9">
        <f>celkově_dlouhá!D47</f>
        <v>1946</v>
      </c>
      <c r="E44" s="9" t="str">
        <f>celkově_dlouhá!E47</f>
        <v>SV Stříbro</v>
      </c>
      <c r="F44" s="6">
        <f>celkově_dlouhá!J47</f>
        <v>0.04120370370370371</v>
      </c>
      <c r="G44" s="6">
        <f t="shared" si="0"/>
        <v>0.016481481481481486</v>
      </c>
    </row>
    <row r="45" spans="1:7" ht="12.75">
      <c r="A45" s="9">
        <f>celkově_dlouhá!A31</f>
        <v>11</v>
      </c>
      <c r="B45" s="9" t="str">
        <f>celkově_dlouhá!B45</f>
        <v>30.</v>
      </c>
      <c r="C45" s="9" t="str">
        <f>celkově_dlouhá!C31</f>
        <v>Chuchlík Miloslav</v>
      </c>
      <c r="D45" s="9">
        <f>celkově_dlouhá!D31</f>
        <v>1970</v>
      </c>
      <c r="E45" s="9" t="str">
        <f>celkově_dlouhá!E31</f>
        <v>Plzeň</v>
      </c>
      <c r="F45" s="6">
        <f>celkově_dlouhá!J31</f>
        <v>0.041365740740740745</v>
      </c>
      <c r="G45" s="6">
        <f t="shared" si="0"/>
        <v>0.016643518518518523</v>
      </c>
    </row>
    <row r="46" spans="1:7" ht="12.75">
      <c r="A46" s="9">
        <f>celkově_dlouhá!A43</f>
        <v>23</v>
      </c>
      <c r="B46" s="9" t="str">
        <f>celkově_dlouhá!B46</f>
        <v>31.</v>
      </c>
      <c r="C46" s="9" t="str">
        <f>celkově_dlouhá!C43</f>
        <v>Barnáš Vladimír</v>
      </c>
      <c r="D46" s="9">
        <f>celkově_dlouhá!D43</f>
        <v>1953</v>
      </c>
      <c r="E46" s="9" t="str">
        <f>celkově_dlouhá!E43</f>
        <v>Cyklodrak Stříbro</v>
      </c>
      <c r="F46" s="6">
        <f>celkově_dlouhá!J43</f>
        <v>0.04251157407407408</v>
      </c>
      <c r="G46" s="6">
        <f t="shared" si="0"/>
        <v>0.017789351851851855</v>
      </c>
    </row>
    <row r="47" spans="1:7" ht="12.75">
      <c r="A47" s="9">
        <f>celkově_dlouhá!A48</f>
        <v>29</v>
      </c>
      <c r="B47" s="9" t="str">
        <f>celkově_dlouhá!B47</f>
        <v>32.</v>
      </c>
      <c r="C47" s="9" t="str">
        <f>celkově_dlouhá!C48</f>
        <v>Borecká Kateřina</v>
      </c>
      <c r="D47" s="9">
        <f>celkově_dlouhá!D48</f>
        <v>1982</v>
      </c>
      <c r="E47" s="9" t="str">
        <f>celkově_dlouhá!E48</f>
        <v>Plzeň</v>
      </c>
      <c r="F47" s="6">
        <f>celkově_dlouhá!J48</f>
        <v>0.04280092592592593</v>
      </c>
      <c r="G47" s="6">
        <f t="shared" si="0"/>
        <v>0.018078703703703708</v>
      </c>
    </row>
    <row r="48" spans="1:7" ht="12.75">
      <c r="A48" s="9">
        <f>celkově_dlouhá!A45</f>
        <v>15</v>
      </c>
      <c r="B48" s="9" t="str">
        <f>celkově_dlouhá!B48</f>
        <v>33.</v>
      </c>
      <c r="C48" s="9" t="str">
        <f>celkově_dlouhá!C45</f>
        <v>Sláma Jan</v>
      </c>
      <c r="D48" s="9">
        <f>celkově_dlouhá!D45</f>
        <v>1983</v>
      </c>
      <c r="E48" s="9" t="str">
        <f>celkově_dlouhá!E45</f>
        <v>Baník Stříbro</v>
      </c>
      <c r="F48" s="6">
        <f>celkově_dlouhá!J45</f>
        <v>0.04300925925925927</v>
      </c>
      <c r="G48" s="6">
        <f t="shared" si="0"/>
        <v>0.018287037037037046</v>
      </c>
    </row>
    <row r="49" spans="1:7" ht="12.75">
      <c r="A49" s="9">
        <f>celkově_dlouhá!A49</f>
        <v>25</v>
      </c>
      <c r="B49" s="9" t="str">
        <f>celkově_dlouhá!B49</f>
        <v>34.</v>
      </c>
      <c r="C49" s="9" t="str">
        <f>celkově_dlouhá!C49</f>
        <v>Pleško Lukáš</v>
      </c>
      <c r="D49" s="9">
        <f>celkově_dlouhá!D49</f>
        <v>1977</v>
      </c>
      <c r="E49" s="9" t="str">
        <f>celkově_dlouhá!E49</f>
        <v>Mumraj Sedlice</v>
      </c>
      <c r="F49" s="6" t="str">
        <f>celkově_dlouhá!J49</f>
        <v>DF</v>
      </c>
      <c r="G49" s="6" t="str">
        <f>celkově_dlouhá!K49</f>
        <v>DF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50"/>
  <sheetViews>
    <sheetView zoomScale="125" zoomScaleNormal="125" workbookViewId="0" topLeftCell="A13">
      <selection activeCell="A12" sqref="A12:K12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6" width="9.625" style="1" customWidth="1"/>
    <col min="7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8" t="s">
        <v>0</v>
      </c>
      <c r="B7" s="18"/>
      <c r="C7" s="18"/>
      <c r="D7" s="18"/>
      <c r="E7" s="18"/>
      <c r="F7" s="18"/>
      <c r="G7" s="18"/>
    </row>
    <row r="8" spans="1:7" s="3" customFormat="1" ht="24" customHeight="1">
      <c r="A8" s="19" t="s">
        <v>65</v>
      </c>
      <c r="B8" s="19"/>
      <c r="C8" s="19"/>
      <c r="D8" s="19"/>
      <c r="E8" s="19"/>
      <c r="F8" s="19"/>
      <c r="G8" s="19"/>
    </row>
    <row r="9" spans="1:7" ht="24" customHeight="1">
      <c r="A9" s="20" t="s">
        <v>66</v>
      </c>
      <c r="B9" s="20"/>
      <c r="C9" s="20"/>
      <c r="D9" s="20"/>
      <c r="E9" s="20"/>
      <c r="F9" s="20"/>
      <c r="G9" s="20"/>
    </row>
    <row r="10" spans="1:7" ht="24" customHeight="1">
      <c r="A10" s="21" t="s">
        <v>120</v>
      </c>
      <c r="B10" s="21"/>
      <c r="C10" s="21"/>
      <c r="D10" s="21"/>
      <c r="E10" s="21"/>
      <c r="F10" s="21"/>
      <c r="G10" s="21"/>
    </row>
    <row r="11" spans="1:7" ht="24" customHeight="1">
      <c r="A11" s="17" t="s">
        <v>67</v>
      </c>
      <c r="B11" s="17"/>
      <c r="C11" s="17"/>
      <c r="D11" s="17"/>
      <c r="E11" s="17"/>
      <c r="F11" s="17"/>
      <c r="G11" s="17"/>
    </row>
    <row r="12" spans="1:7" ht="24" customHeight="1">
      <c r="A12" s="17" t="s">
        <v>114</v>
      </c>
      <c r="B12" s="17"/>
      <c r="C12" s="17"/>
      <c r="D12" s="17"/>
      <c r="E12" s="17"/>
      <c r="F12" s="17"/>
      <c r="G12" s="17"/>
    </row>
    <row r="13" spans="1:7" ht="19.5" customHeight="1">
      <c r="A13" s="4"/>
      <c r="B13" s="8"/>
      <c r="C13" s="4"/>
      <c r="D13" s="8"/>
      <c r="E13" s="4"/>
      <c r="F13" s="4"/>
      <c r="G13" s="5"/>
    </row>
    <row r="14" spans="1:7" ht="15.75">
      <c r="A14" s="16" t="s">
        <v>118</v>
      </c>
      <c r="B14" s="16"/>
      <c r="C14" s="16"/>
      <c r="D14" s="16"/>
      <c r="E14" s="16"/>
      <c r="F14" s="16"/>
      <c r="G14" s="16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2</v>
      </c>
      <c r="G15" s="13" t="s">
        <v>122</v>
      </c>
    </row>
    <row r="16" spans="1:8" ht="12.75">
      <c r="A16" s="9">
        <v>28</v>
      </c>
      <c r="B16" s="9" t="s">
        <v>34</v>
      </c>
      <c r="C16" s="1" t="s">
        <v>89</v>
      </c>
      <c r="D16" s="9">
        <v>1964</v>
      </c>
      <c r="E16" s="1" t="s">
        <v>5</v>
      </c>
      <c r="F16" s="6">
        <v>0.04708333333333333</v>
      </c>
      <c r="G16" s="6">
        <v>0</v>
      </c>
      <c r="H16" s="6"/>
    </row>
    <row r="17" spans="1:8" ht="12.75">
      <c r="A17" s="9">
        <v>9</v>
      </c>
      <c r="B17" s="9" t="s">
        <v>35</v>
      </c>
      <c r="C17" s="1" t="s">
        <v>68</v>
      </c>
      <c r="D17" s="9">
        <v>1985</v>
      </c>
      <c r="E17" s="1" t="s">
        <v>69</v>
      </c>
      <c r="F17" s="6">
        <v>0.04721064814814815</v>
      </c>
      <c r="G17" s="6">
        <f>F17-F$16</f>
        <v>0.0001273148148148162</v>
      </c>
      <c r="H17" s="6"/>
    </row>
    <row r="18" spans="1:8" ht="12.75">
      <c r="A18" s="9">
        <v>34</v>
      </c>
      <c r="B18" s="9" t="s">
        <v>36</v>
      </c>
      <c r="C18" s="1" t="s">
        <v>82</v>
      </c>
      <c r="D18" s="9">
        <v>1976</v>
      </c>
      <c r="E18" s="1" t="s">
        <v>29</v>
      </c>
      <c r="F18" s="6">
        <v>0.047592592592592596</v>
      </c>
      <c r="G18" s="6">
        <f aca="true" t="shared" si="0" ref="G18:G49">F18-F$16</f>
        <v>0.0005092592592592649</v>
      </c>
      <c r="H18" s="6"/>
    </row>
    <row r="19" spans="1:8" ht="12.75">
      <c r="A19" s="9">
        <v>15</v>
      </c>
      <c r="B19" s="9" t="s">
        <v>37</v>
      </c>
      <c r="C19" s="1" t="s">
        <v>98</v>
      </c>
      <c r="D19" s="9">
        <v>1979</v>
      </c>
      <c r="E19" s="1" t="s">
        <v>99</v>
      </c>
      <c r="F19" s="6">
        <v>0.04791666666666666</v>
      </c>
      <c r="G19" s="6">
        <f t="shared" si="0"/>
        <v>0.0008333333333333318</v>
      </c>
      <c r="H19" s="6"/>
    </row>
    <row r="20" spans="1:8" ht="12.75">
      <c r="A20" s="9">
        <v>27</v>
      </c>
      <c r="B20" s="9" t="s">
        <v>38</v>
      </c>
      <c r="C20" s="1" t="s">
        <v>14</v>
      </c>
      <c r="D20" s="9">
        <v>1963</v>
      </c>
      <c r="E20" s="1" t="s">
        <v>5</v>
      </c>
      <c r="F20" s="6">
        <v>0.048622685185185185</v>
      </c>
      <c r="G20" s="6">
        <f t="shared" si="0"/>
        <v>0.0015393518518518542</v>
      </c>
      <c r="H20" s="6"/>
    </row>
    <row r="21" spans="1:8" ht="12.75">
      <c r="A21" s="9">
        <v>5</v>
      </c>
      <c r="B21" s="9" t="s">
        <v>39</v>
      </c>
      <c r="C21" s="1" t="s">
        <v>85</v>
      </c>
      <c r="D21" s="9">
        <v>1972</v>
      </c>
      <c r="E21" s="1" t="s">
        <v>86</v>
      </c>
      <c r="F21" s="6">
        <v>0.05025462962962963</v>
      </c>
      <c r="G21" s="6">
        <f t="shared" si="0"/>
        <v>0.003171296296296297</v>
      </c>
      <c r="H21" s="6"/>
    </row>
    <row r="22" spans="1:8" ht="12.75">
      <c r="A22" s="9">
        <v>2</v>
      </c>
      <c r="B22" s="9" t="s">
        <v>40</v>
      </c>
      <c r="C22" s="1" t="s">
        <v>91</v>
      </c>
      <c r="D22" s="9">
        <v>1962</v>
      </c>
      <c r="E22" s="1" t="s">
        <v>31</v>
      </c>
      <c r="F22" s="6">
        <v>0.05076388888888889</v>
      </c>
      <c r="G22" s="6">
        <f t="shared" si="0"/>
        <v>0.003680555555555562</v>
      </c>
      <c r="H22" s="6"/>
    </row>
    <row r="23" spans="1:8" ht="12.75">
      <c r="A23" s="9">
        <v>29</v>
      </c>
      <c r="B23" s="9" t="s">
        <v>41</v>
      </c>
      <c r="C23" s="1" t="s">
        <v>15</v>
      </c>
      <c r="D23" s="9">
        <v>1967</v>
      </c>
      <c r="E23" s="1" t="s">
        <v>5</v>
      </c>
      <c r="F23" s="6">
        <v>0.05240740740740741</v>
      </c>
      <c r="G23" s="6">
        <f t="shared" si="0"/>
        <v>0.005324074074074078</v>
      </c>
      <c r="H23" s="6"/>
    </row>
    <row r="24" spans="1:8" ht="12.75">
      <c r="A24" s="9">
        <v>6</v>
      </c>
      <c r="B24" s="9" t="s">
        <v>42</v>
      </c>
      <c r="C24" s="1" t="s">
        <v>73</v>
      </c>
      <c r="D24" s="9">
        <v>1978</v>
      </c>
      <c r="E24" s="1" t="s">
        <v>74</v>
      </c>
      <c r="F24" s="6">
        <v>0.052488425925925924</v>
      </c>
      <c r="G24" s="6">
        <f t="shared" si="0"/>
        <v>0.005405092592592593</v>
      </c>
      <c r="H24" s="6"/>
    </row>
    <row r="25" spans="1:8" ht="12.75">
      <c r="A25" s="9">
        <v>4</v>
      </c>
      <c r="B25" s="9" t="s">
        <v>43</v>
      </c>
      <c r="C25" s="1" t="s">
        <v>83</v>
      </c>
      <c r="D25" s="9">
        <v>1970</v>
      </c>
      <c r="E25" s="1" t="s">
        <v>84</v>
      </c>
      <c r="F25" s="6">
        <v>0.05273148148148148</v>
      </c>
      <c r="G25" s="6">
        <f t="shared" si="0"/>
        <v>0.005648148148148152</v>
      </c>
      <c r="H25" s="6"/>
    </row>
    <row r="26" spans="1:8" ht="12.75">
      <c r="A26" s="9">
        <v>17</v>
      </c>
      <c r="B26" s="9" t="s">
        <v>44</v>
      </c>
      <c r="C26" s="1" t="s">
        <v>71</v>
      </c>
      <c r="D26" s="9">
        <v>1986</v>
      </c>
      <c r="F26" s="6">
        <v>0.05358796296296296</v>
      </c>
      <c r="G26" s="6">
        <f t="shared" si="0"/>
        <v>0.006504629629629631</v>
      </c>
      <c r="H26" s="6"/>
    </row>
    <row r="27" spans="1:8" ht="12.75">
      <c r="A27" s="9">
        <v>7</v>
      </c>
      <c r="B27" s="9" t="s">
        <v>45</v>
      </c>
      <c r="C27" s="1" t="s">
        <v>75</v>
      </c>
      <c r="D27" s="9">
        <v>1980</v>
      </c>
      <c r="E27" s="1" t="s">
        <v>76</v>
      </c>
      <c r="F27" s="6">
        <v>0.05364583333333333</v>
      </c>
      <c r="G27" s="6">
        <f t="shared" si="0"/>
        <v>0.006562499999999999</v>
      </c>
      <c r="H27" s="6"/>
    </row>
    <row r="28" spans="1:8" ht="12.75">
      <c r="A28" s="9">
        <v>13</v>
      </c>
      <c r="B28" s="9" t="s">
        <v>46</v>
      </c>
      <c r="C28" s="1" t="s">
        <v>17</v>
      </c>
      <c r="D28" s="9">
        <v>1962</v>
      </c>
      <c r="E28" s="1" t="s">
        <v>29</v>
      </c>
      <c r="F28" s="6">
        <v>0.05585648148148148</v>
      </c>
      <c r="G28" s="6">
        <f t="shared" si="0"/>
        <v>0.008773148148148148</v>
      </c>
      <c r="H28" s="6"/>
    </row>
    <row r="29" spans="1:8" ht="12.75">
      <c r="A29" s="9">
        <v>19</v>
      </c>
      <c r="B29" s="9" t="s">
        <v>47</v>
      </c>
      <c r="C29" s="1" t="s">
        <v>88</v>
      </c>
      <c r="D29" s="9">
        <v>1968</v>
      </c>
      <c r="E29" s="1" t="s">
        <v>29</v>
      </c>
      <c r="F29" s="6">
        <v>0.0564699074074074</v>
      </c>
      <c r="G29" s="6">
        <f t="shared" si="0"/>
        <v>0.009386574074074068</v>
      </c>
      <c r="H29" s="6"/>
    </row>
    <row r="30" spans="1:8" ht="12.75">
      <c r="A30" s="9">
        <v>16</v>
      </c>
      <c r="B30" s="9" t="s">
        <v>48</v>
      </c>
      <c r="C30" s="1" t="s">
        <v>70</v>
      </c>
      <c r="D30" s="9">
        <v>1986</v>
      </c>
      <c r="F30" s="6">
        <v>0.05775462962962963</v>
      </c>
      <c r="G30" s="6">
        <f t="shared" si="0"/>
        <v>0.010671296296296297</v>
      </c>
      <c r="H30" s="6"/>
    </row>
    <row r="31" spans="1:8" ht="12.75">
      <c r="A31" s="9">
        <v>30</v>
      </c>
      <c r="B31" s="9" t="s">
        <v>49</v>
      </c>
      <c r="C31" s="1" t="s">
        <v>72</v>
      </c>
      <c r="D31" s="9">
        <v>1985</v>
      </c>
      <c r="E31" s="1" t="s">
        <v>5</v>
      </c>
      <c r="F31" s="6">
        <v>0.0578125</v>
      </c>
      <c r="G31" s="6">
        <f t="shared" si="0"/>
        <v>0.010729166666666672</v>
      </c>
      <c r="H31" s="6"/>
    </row>
    <row r="32" spans="1:8" ht="12.75">
      <c r="A32" s="9">
        <v>32</v>
      </c>
      <c r="B32" s="9" t="s">
        <v>50</v>
      </c>
      <c r="C32" s="1" t="s">
        <v>32</v>
      </c>
      <c r="D32" s="9">
        <v>1972</v>
      </c>
      <c r="E32" s="1" t="s">
        <v>29</v>
      </c>
      <c r="F32" s="6">
        <v>0.058657407407407415</v>
      </c>
      <c r="G32" s="6">
        <f t="shared" si="0"/>
        <v>0.011574074074074084</v>
      </c>
      <c r="H32" s="6"/>
    </row>
    <row r="33" spans="1:8" ht="12.75">
      <c r="A33" s="9">
        <v>21</v>
      </c>
      <c r="B33" s="9" t="s">
        <v>51</v>
      </c>
      <c r="C33" s="1" t="s">
        <v>100</v>
      </c>
      <c r="D33" s="9">
        <v>1995</v>
      </c>
      <c r="E33" s="1" t="s">
        <v>101</v>
      </c>
      <c r="F33" s="6">
        <v>0.05871527777777778</v>
      </c>
      <c r="G33" s="6">
        <f t="shared" si="0"/>
        <v>0.011631944444444452</v>
      </c>
      <c r="H33" s="6"/>
    </row>
    <row r="34" spans="1:8" ht="12.75">
      <c r="A34" s="9">
        <v>33</v>
      </c>
      <c r="B34" s="9" t="s">
        <v>52</v>
      </c>
      <c r="C34" s="1" t="s">
        <v>95</v>
      </c>
      <c r="D34" s="9">
        <v>1950</v>
      </c>
      <c r="E34" s="1" t="s">
        <v>5</v>
      </c>
      <c r="F34" s="6">
        <v>0.058923611111111114</v>
      </c>
      <c r="G34" s="6">
        <f t="shared" si="0"/>
        <v>0.011840277777777783</v>
      </c>
      <c r="H34" s="6"/>
    </row>
    <row r="35" spans="1:8" ht="12.75">
      <c r="A35" s="9">
        <v>18</v>
      </c>
      <c r="B35" s="9" t="s">
        <v>53</v>
      </c>
      <c r="C35" s="1" t="s">
        <v>94</v>
      </c>
      <c r="D35" s="9">
        <v>1950</v>
      </c>
      <c r="E35" s="1" t="s">
        <v>29</v>
      </c>
      <c r="F35" s="6">
        <v>0.05927083333333333</v>
      </c>
      <c r="G35" s="6">
        <f t="shared" si="0"/>
        <v>0.012187499999999997</v>
      </c>
      <c r="H35" s="6"/>
    </row>
    <row r="36" spans="1:8" ht="12.75">
      <c r="A36" s="9">
        <v>10</v>
      </c>
      <c r="B36" s="9" t="s">
        <v>54</v>
      </c>
      <c r="C36" s="1" t="s">
        <v>16</v>
      </c>
      <c r="D36" s="9">
        <v>1969</v>
      </c>
      <c r="E36" s="1" t="s">
        <v>5</v>
      </c>
      <c r="F36" s="6">
        <v>0.060821759259259256</v>
      </c>
      <c r="G36" s="6">
        <f t="shared" si="0"/>
        <v>0.013738425925925925</v>
      </c>
      <c r="H36" s="6"/>
    </row>
    <row r="37" spans="1:8" ht="12.75">
      <c r="A37" s="9">
        <v>24</v>
      </c>
      <c r="B37" s="9" t="s">
        <v>55</v>
      </c>
      <c r="C37" s="1" t="s">
        <v>81</v>
      </c>
      <c r="D37" s="9">
        <v>1977</v>
      </c>
      <c r="E37" s="1" t="s">
        <v>76</v>
      </c>
      <c r="F37" s="6">
        <v>0.06131944444444444</v>
      </c>
      <c r="G37" s="6">
        <f t="shared" si="0"/>
        <v>0.014236111111111109</v>
      </c>
      <c r="H37" s="6"/>
    </row>
    <row r="38" spans="1:8" ht="12.75">
      <c r="A38" s="9">
        <v>12</v>
      </c>
      <c r="B38" s="9" t="s">
        <v>56</v>
      </c>
      <c r="C38" s="1" t="s">
        <v>79</v>
      </c>
      <c r="D38" s="9">
        <v>1976</v>
      </c>
      <c r="E38" s="1" t="s">
        <v>80</v>
      </c>
      <c r="F38" s="6">
        <v>0.06178240740740741</v>
      </c>
      <c r="G38" s="6">
        <f t="shared" si="0"/>
        <v>0.01469907407407408</v>
      </c>
      <c r="H38" s="6"/>
    </row>
    <row r="39" spans="1:8" ht="12.75">
      <c r="A39" s="9">
        <v>25</v>
      </c>
      <c r="B39" s="9" t="s">
        <v>57</v>
      </c>
      <c r="C39" s="1" t="s">
        <v>104</v>
      </c>
      <c r="D39" s="9">
        <v>1967</v>
      </c>
      <c r="F39" s="6">
        <v>0.06349537037037038</v>
      </c>
      <c r="G39" s="6">
        <f t="shared" si="0"/>
        <v>0.01641203703703705</v>
      </c>
      <c r="H39" s="6"/>
    </row>
    <row r="40" spans="1:7" ht="12.75">
      <c r="A40" s="9">
        <v>1</v>
      </c>
      <c r="B40" s="9" t="s">
        <v>105</v>
      </c>
      <c r="C40" s="1" t="s">
        <v>63</v>
      </c>
      <c r="D40" s="9">
        <v>1980</v>
      </c>
      <c r="E40" s="1" t="s">
        <v>64</v>
      </c>
      <c r="F40" s="6">
        <v>0.0651851851851852</v>
      </c>
      <c r="G40" s="6">
        <f t="shared" si="0"/>
        <v>0.018101851851851862</v>
      </c>
    </row>
    <row r="41" spans="1:7" ht="12.75">
      <c r="A41" s="9">
        <v>14</v>
      </c>
      <c r="B41" s="9" t="s">
        <v>106</v>
      </c>
      <c r="C41" s="1" t="s">
        <v>96</v>
      </c>
      <c r="D41" s="9">
        <v>1965</v>
      </c>
      <c r="E41" s="1" t="s">
        <v>97</v>
      </c>
      <c r="F41" s="6">
        <v>0.06547453703703705</v>
      </c>
      <c r="G41" s="6">
        <f t="shared" si="0"/>
        <v>0.018391203703703722</v>
      </c>
    </row>
    <row r="42" spans="1:7" ht="12.75">
      <c r="A42" s="9">
        <v>3</v>
      </c>
      <c r="B42" s="9" t="s">
        <v>107</v>
      </c>
      <c r="C42" s="1" t="s">
        <v>19</v>
      </c>
      <c r="D42" s="9">
        <v>1970</v>
      </c>
      <c r="E42" s="1" t="s">
        <v>30</v>
      </c>
      <c r="F42" s="6">
        <v>0.06703703703703703</v>
      </c>
      <c r="G42" s="6">
        <f t="shared" si="0"/>
        <v>0.019953703703703703</v>
      </c>
    </row>
    <row r="43" spans="1:7" ht="12.75">
      <c r="A43" s="9">
        <v>31</v>
      </c>
      <c r="B43" s="9" t="s">
        <v>108</v>
      </c>
      <c r="C43" s="1" t="s">
        <v>93</v>
      </c>
      <c r="D43" s="9">
        <v>1960</v>
      </c>
      <c r="E43" s="1" t="s">
        <v>29</v>
      </c>
      <c r="F43" s="6">
        <v>0.06785879629629629</v>
      </c>
      <c r="G43" s="6">
        <f t="shared" si="0"/>
        <v>0.02077546296296296</v>
      </c>
    </row>
    <row r="44" spans="1:7" ht="12.75">
      <c r="A44" s="9">
        <v>26</v>
      </c>
      <c r="B44" s="9" t="s">
        <v>109</v>
      </c>
      <c r="C44" s="1" t="s">
        <v>92</v>
      </c>
      <c r="D44" s="9">
        <v>1958</v>
      </c>
      <c r="E44" s="1" t="s">
        <v>29</v>
      </c>
      <c r="F44" s="6">
        <v>0.06853009259259259</v>
      </c>
      <c r="G44" s="6">
        <f t="shared" si="0"/>
        <v>0.021446759259259256</v>
      </c>
    </row>
    <row r="45" spans="1:7" ht="12.75">
      <c r="A45" s="9">
        <v>11</v>
      </c>
      <c r="B45" s="9" t="s">
        <v>110</v>
      </c>
      <c r="C45" s="1" t="s">
        <v>87</v>
      </c>
      <c r="D45" s="9">
        <v>1966</v>
      </c>
      <c r="E45" s="1" t="s">
        <v>115</v>
      </c>
      <c r="F45" s="6">
        <v>0.06958333333333333</v>
      </c>
      <c r="G45" s="6">
        <f t="shared" si="0"/>
        <v>0.0225</v>
      </c>
    </row>
    <row r="46" spans="1:7" ht="12.75">
      <c r="A46" s="9">
        <v>23</v>
      </c>
      <c r="B46" s="9" t="s">
        <v>111</v>
      </c>
      <c r="C46" s="1" t="s">
        <v>20</v>
      </c>
      <c r="D46" s="9">
        <v>1980</v>
      </c>
      <c r="E46" s="1" t="s">
        <v>18</v>
      </c>
      <c r="F46" s="6">
        <v>0.06966435185185184</v>
      </c>
      <c r="G46" s="6">
        <f t="shared" si="0"/>
        <v>0.022581018518518507</v>
      </c>
    </row>
    <row r="47" spans="1:7" ht="12.75">
      <c r="A47" s="9">
        <v>35</v>
      </c>
      <c r="B47" s="9" t="s">
        <v>112</v>
      </c>
      <c r="C47" s="1" t="s">
        <v>90</v>
      </c>
      <c r="D47" s="9">
        <v>1966</v>
      </c>
      <c r="E47" s="1" t="s">
        <v>31</v>
      </c>
      <c r="F47" s="6">
        <v>0.0708449074074074</v>
      </c>
      <c r="G47" s="6">
        <f t="shared" si="0"/>
        <v>0.023761574074074067</v>
      </c>
    </row>
    <row r="48" spans="1:7" ht="12.75">
      <c r="A48" s="9">
        <v>20</v>
      </c>
      <c r="B48" s="9" t="s">
        <v>113</v>
      </c>
      <c r="C48" s="1" t="s">
        <v>28</v>
      </c>
      <c r="D48" s="9">
        <v>1946</v>
      </c>
      <c r="E48" s="1" t="s">
        <v>29</v>
      </c>
      <c r="F48" s="6">
        <v>0.07100694444444446</v>
      </c>
      <c r="G48" s="6">
        <f t="shared" si="0"/>
        <v>0.023923611111111125</v>
      </c>
    </row>
    <row r="49" spans="1:7" ht="12.75">
      <c r="A49" s="9">
        <v>22</v>
      </c>
      <c r="B49" s="9" t="s">
        <v>121</v>
      </c>
      <c r="C49" s="1" t="s">
        <v>102</v>
      </c>
      <c r="D49" s="9">
        <v>1984</v>
      </c>
      <c r="E49" s="1" t="s">
        <v>103</v>
      </c>
      <c r="F49" s="6">
        <v>0.0934375</v>
      </c>
      <c r="G49" s="6">
        <f t="shared" si="0"/>
        <v>0.046354166666666675</v>
      </c>
    </row>
    <row r="50" spans="1:7" ht="12.75">
      <c r="A50" s="9">
        <v>8</v>
      </c>
      <c r="C50" s="1" t="s">
        <v>77</v>
      </c>
      <c r="D50" s="9">
        <v>1976</v>
      </c>
      <c r="E50" s="1" t="s">
        <v>78</v>
      </c>
      <c r="F50" s="6" t="s">
        <v>116</v>
      </c>
      <c r="G50" s="6" t="s">
        <v>116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TravnicekJir</cp:lastModifiedBy>
  <cp:lastPrinted>2013-06-29T18:38:40Z</cp:lastPrinted>
  <dcterms:created xsi:type="dcterms:W3CDTF">2001-02-17T11:08:09Z</dcterms:created>
  <dcterms:modified xsi:type="dcterms:W3CDTF">2013-07-08T19:01:03Z</dcterms:modified>
  <cp:category/>
  <cp:version/>
  <cp:contentType/>
  <cp:contentStatus/>
</cp:coreProperties>
</file>